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220" yWindow="195" windowWidth="12120" windowHeight="8010" tabRatio="976" firstSheet="10" activeTab="10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пример" sheetId="76" r:id="rId11"/>
    <sheet name="Лист24" sheetId="91" state="hidden" r:id="rId12"/>
    <sheet name="Лист25" sheetId="92" state="hidden" r:id="rId13"/>
  </sheets>
  <calcPr calcId="145621"/>
</workbook>
</file>

<file path=xl/calcChain.xml><?xml version="1.0" encoding="utf-8"?>
<calcChain xmlns="http://schemas.openxmlformats.org/spreadsheetml/2006/main">
  <c r="C58" i="76" l="1"/>
  <c r="F47" i="76" l="1"/>
  <c r="C11" i="76" l="1"/>
  <c r="E47" i="76"/>
  <c r="E22" i="76" l="1"/>
  <c r="E21" i="76"/>
  <c r="E20" i="76"/>
  <c r="C18" i="76"/>
  <c r="F19" i="76" l="1"/>
  <c r="F19" i="75"/>
  <c r="F27" i="75"/>
  <c r="F19" i="74"/>
  <c r="F27" i="74"/>
  <c r="F19" i="73"/>
  <c r="F27" i="73"/>
  <c r="F19" i="72"/>
  <c r="F27" i="72"/>
  <c r="F19" i="71"/>
  <c r="F27" i="71"/>
  <c r="F19" i="69"/>
  <c r="F27" i="69"/>
  <c r="F19" i="68"/>
  <c r="F27" i="68"/>
  <c r="D19" i="66"/>
  <c r="F19" i="66"/>
  <c r="F19" i="70"/>
  <c r="F27" i="70"/>
  <c r="E26" i="76"/>
  <c r="C20" i="76"/>
  <c r="E19" i="76"/>
  <c r="D19" i="76"/>
  <c r="C17" i="76"/>
  <c r="F17" i="76" s="1"/>
  <c r="C12" i="76"/>
  <c r="D50" i="75"/>
  <c r="E27" i="75"/>
  <c r="E26" i="75"/>
  <c r="C26" i="75" s="1"/>
  <c r="F26" i="75" s="1"/>
  <c r="E22" i="75"/>
  <c r="E21" i="75"/>
  <c r="C21" i="75" s="1"/>
  <c r="C20" i="75"/>
  <c r="F20" i="75" s="1"/>
  <c r="E19" i="75"/>
  <c r="D19" i="75"/>
  <c r="C18" i="75"/>
  <c r="C17" i="75"/>
  <c r="F17" i="75" s="1"/>
  <c r="C12" i="75"/>
  <c r="C25" i="75" s="1"/>
  <c r="F25" i="75" s="1"/>
  <c r="C11" i="75"/>
  <c r="D50" i="74"/>
  <c r="C11" i="74" s="1"/>
  <c r="E27" i="74"/>
  <c r="D27" i="74"/>
  <c r="E26" i="74"/>
  <c r="E22" i="74"/>
  <c r="C22" i="74" s="1"/>
  <c r="E21" i="74"/>
  <c r="C21" i="74" s="1"/>
  <c r="C20" i="74"/>
  <c r="F20" i="74" s="1"/>
  <c r="E19" i="74"/>
  <c r="D19" i="74"/>
  <c r="C18" i="74"/>
  <c r="F18" i="74" s="1"/>
  <c r="C17" i="74"/>
  <c r="F17" i="74" s="1"/>
  <c r="C12" i="74"/>
  <c r="C25" i="74" s="1"/>
  <c r="F25" i="74" s="1"/>
  <c r="D50" i="73"/>
  <c r="C11" i="73" s="1"/>
  <c r="E27" i="73"/>
  <c r="D27" i="73" s="1"/>
  <c r="E26" i="73"/>
  <c r="E22" i="73"/>
  <c r="E21" i="73"/>
  <c r="C21" i="73" s="1"/>
  <c r="D21" i="73" s="1"/>
  <c r="C20" i="73"/>
  <c r="E19" i="73"/>
  <c r="D19" i="73"/>
  <c r="C18" i="73"/>
  <c r="C17" i="73"/>
  <c r="F17" i="73" s="1"/>
  <c r="C12" i="73"/>
  <c r="C25" i="73" s="1"/>
  <c r="F25" i="73" s="1"/>
  <c r="D50" i="72"/>
  <c r="C11" i="72" s="1"/>
  <c r="E27" i="72"/>
  <c r="D27" i="72"/>
  <c r="E26" i="72"/>
  <c r="E22" i="72"/>
  <c r="E21" i="72"/>
  <c r="C21" i="72"/>
  <c r="D21" i="72" s="1"/>
  <c r="C20" i="72"/>
  <c r="D20" i="72" s="1"/>
  <c r="E19" i="72"/>
  <c r="D19" i="72"/>
  <c r="C18" i="72"/>
  <c r="E18" i="72" s="1"/>
  <c r="C17" i="72"/>
  <c r="F17" i="72" s="1"/>
  <c r="C12" i="72"/>
  <c r="C25" i="72" s="1"/>
  <c r="F25" i="72" s="1"/>
  <c r="D50" i="71"/>
  <c r="E27" i="71"/>
  <c r="D27" i="71" s="1"/>
  <c r="E26" i="71"/>
  <c r="E22" i="71"/>
  <c r="E21" i="71"/>
  <c r="C20" i="71"/>
  <c r="D20" i="71" s="1"/>
  <c r="E19" i="71"/>
  <c r="D19" i="71"/>
  <c r="C18" i="71"/>
  <c r="E18" i="71" s="1"/>
  <c r="C17" i="71"/>
  <c r="F17" i="71" s="1"/>
  <c r="C12" i="71"/>
  <c r="C25" i="71" s="1"/>
  <c r="F25" i="71" s="1"/>
  <c r="C11" i="71"/>
  <c r="D50" i="70"/>
  <c r="E27" i="70"/>
  <c r="E26" i="70"/>
  <c r="E22" i="70"/>
  <c r="E21" i="70"/>
  <c r="D21" i="70" s="1"/>
  <c r="C20" i="70"/>
  <c r="D20" i="70" s="1"/>
  <c r="E19" i="70"/>
  <c r="D19" i="70"/>
  <c r="C18" i="70"/>
  <c r="E18" i="70" s="1"/>
  <c r="C17" i="70"/>
  <c r="F17" i="70" s="1"/>
  <c r="C12" i="70"/>
  <c r="C25" i="70" s="1"/>
  <c r="F25" i="70" s="1"/>
  <c r="C11" i="70"/>
  <c r="D50" i="69"/>
  <c r="E27" i="69"/>
  <c r="D27" i="69" s="1"/>
  <c r="E26" i="69"/>
  <c r="E22" i="69"/>
  <c r="E21" i="69"/>
  <c r="C21" i="69" s="1"/>
  <c r="D21" i="69" s="1"/>
  <c r="C20" i="69"/>
  <c r="F20" i="69" s="1"/>
  <c r="E19" i="69"/>
  <c r="D19" i="69"/>
  <c r="C18" i="69"/>
  <c r="F18" i="69" s="1"/>
  <c r="C17" i="69"/>
  <c r="C12" i="69"/>
  <c r="D12" i="69" s="1"/>
  <c r="C11" i="69"/>
  <c r="D45" i="66"/>
  <c r="C11" i="66"/>
  <c r="C12" i="66"/>
  <c r="D20" i="74" l="1"/>
  <c r="E25" i="76"/>
  <c r="C25" i="76" s="1"/>
  <c r="D25" i="76" s="1"/>
  <c r="F20" i="70"/>
  <c r="C21" i="70"/>
  <c r="F21" i="70" s="1"/>
  <c r="D20" i="75"/>
  <c r="D22" i="74"/>
  <c r="F22" i="74"/>
  <c r="D21" i="74"/>
  <c r="F21" i="74"/>
  <c r="D21" i="75"/>
  <c r="F21" i="75"/>
  <c r="E18" i="73"/>
  <c r="F18" i="73"/>
  <c r="E18" i="75"/>
  <c r="F18" i="75"/>
  <c r="D20" i="76"/>
  <c r="F20" i="76"/>
  <c r="F18" i="70"/>
  <c r="F21" i="69"/>
  <c r="F21" i="72"/>
  <c r="D20" i="69"/>
  <c r="D20" i="73"/>
  <c r="F20" i="73"/>
  <c r="E18" i="76"/>
  <c r="F18" i="76"/>
  <c r="F20" i="71"/>
  <c r="F18" i="71"/>
  <c r="F20" i="72"/>
  <c r="F18" i="72"/>
  <c r="F21" i="73"/>
  <c r="C26" i="74"/>
  <c r="F26" i="74" s="1"/>
  <c r="C26" i="73"/>
  <c r="F26" i="73" s="1"/>
  <c r="C26" i="71"/>
  <c r="F26" i="71" s="1"/>
  <c r="C26" i="72"/>
  <c r="F26" i="72" s="1"/>
  <c r="C26" i="70"/>
  <c r="F26" i="70" s="1"/>
  <c r="D26" i="75"/>
  <c r="C26" i="76"/>
  <c r="F26" i="76" s="1"/>
  <c r="E17" i="73"/>
  <c r="C21" i="76"/>
  <c r="D21" i="76" s="1"/>
  <c r="C22" i="76"/>
  <c r="C22" i="75"/>
  <c r="E17" i="76"/>
  <c r="D26" i="76"/>
  <c r="C23" i="76"/>
  <c r="E23" i="76"/>
  <c r="C24" i="76"/>
  <c r="E24" i="76"/>
  <c r="E25" i="75"/>
  <c r="D25" i="75"/>
  <c r="D12" i="75"/>
  <c r="E17" i="75"/>
  <c r="C23" i="75"/>
  <c r="E23" i="75"/>
  <c r="C24" i="75"/>
  <c r="E24" i="75"/>
  <c r="D27" i="75"/>
  <c r="E18" i="74"/>
  <c r="E25" i="74"/>
  <c r="D25" i="74"/>
  <c r="D12" i="74"/>
  <c r="E17" i="74"/>
  <c r="D26" i="74"/>
  <c r="C23" i="74"/>
  <c r="C28" i="74" s="1"/>
  <c r="E23" i="74"/>
  <c r="C24" i="74"/>
  <c r="E24" i="74"/>
  <c r="D12" i="73"/>
  <c r="C22" i="73"/>
  <c r="F22" i="73" s="1"/>
  <c r="E25" i="73"/>
  <c r="D25" i="73"/>
  <c r="D22" i="73"/>
  <c r="D26" i="73"/>
  <c r="C23" i="73"/>
  <c r="E23" i="73"/>
  <c r="C24" i="73"/>
  <c r="E24" i="73"/>
  <c r="C22" i="72"/>
  <c r="F22" i="72" s="1"/>
  <c r="E25" i="72"/>
  <c r="D25" i="72"/>
  <c r="D12" i="72"/>
  <c r="E17" i="72"/>
  <c r="D22" i="72"/>
  <c r="D26" i="72"/>
  <c r="C23" i="72"/>
  <c r="E23" i="72"/>
  <c r="C24" i="72"/>
  <c r="E24" i="72"/>
  <c r="C21" i="71"/>
  <c r="C22" i="71"/>
  <c r="E25" i="71"/>
  <c r="D25" i="71"/>
  <c r="D12" i="71"/>
  <c r="E17" i="71"/>
  <c r="D26" i="71"/>
  <c r="C23" i="71"/>
  <c r="E23" i="71"/>
  <c r="C24" i="71"/>
  <c r="E24" i="71"/>
  <c r="C22" i="70"/>
  <c r="F22" i="70" s="1"/>
  <c r="E25" i="70"/>
  <c r="D25" i="70"/>
  <c r="D12" i="70"/>
  <c r="E17" i="70"/>
  <c r="D22" i="70"/>
  <c r="D26" i="70"/>
  <c r="C23" i="70"/>
  <c r="E23" i="70"/>
  <c r="C24" i="70"/>
  <c r="E24" i="70"/>
  <c r="D27" i="70"/>
  <c r="C22" i="69"/>
  <c r="E18" i="69"/>
  <c r="F17" i="69"/>
  <c r="C23" i="69"/>
  <c r="E23" i="69"/>
  <c r="C24" i="69"/>
  <c r="E24" i="69"/>
  <c r="C25" i="69"/>
  <c r="F25" i="69" s="1"/>
  <c r="C26" i="69"/>
  <c r="F26" i="69" s="1"/>
  <c r="E17" i="69"/>
  <c r="D26" i="69"/>
  <c r="D41" i="66"/>
  <c r="D40" i="66"/>
  <c r="D39" i="66"/>
  <c r="D38" i="66"/>
  <c r="D33" i="66"/>
  <c r="D32" i="66"/>
  <c r="D34" i="66"/>
  <c r="D35" i="66"/>
  <c r="D44" i="66"/>
  <c r="E31" i="66"/>
  <c r="D31" i="66" s="1"/>
  <c r="D50" i="68"/>
  <c r="C11" i="68" s="1"/>
  <c r="E27" i="68"/>
  <c r="D27" i="68"/>
  <c r="E26" i="68"/>
  <c r="E22" i="68"/>
  <c r="C22" i="68" s="1"/>
  <c r="E21" i="68"/>
  <c r="C21" i="68" s="1"/>
  <c r="C20" i="68"/>
  <c r="F20" i="68" s="1"/>
  <c r="E19" i="68"/>
  <c r="D19" i="68"/>
  <c r="C18" i="68"/>
  <c r="F18" i="68" s="1"/>
  <c r="C17" i="68"/>
  <c r="E17" i="68" s="1"/>
  <c r="C12" i="68"/>
  <c r="C24" i="68" s="1"/>
  <c r="D20" i="68" l="1"/>
  <c r="F25" i="76"/>
  <c r="D21" i="68"/>
  <c r="F21" i="68"/>
  <c r="D22" i="68"/>
  <c r="F22" i="68"/>
  <c r="D24" i="68"/>
  <c r="F24" i="68"/>
  <c r="D24" i="69"/>
  <c r="F24" i="69"/>
  <c r="D23" i="69"/>
  <c r="F23" i="69"/>
  <c r="D24" i="70"/>
  <c r="F24" i="70"/>
  <c r="D23" i="70"/>
  <c r="F23" i="70"/>
  <c r="F28" i="70" s="1"/>
  <c r="D21" i="71"/>
  <c r="F21" i="71"/>
  <c r="D24" i="72"/>
  <c r="F24" i="72"/>
  <c r="D23" i="72"/>
  <c r="F23" i="72"/>
  <c r="F28" i="72" s="1"/>
  <c r="D22" i="69"/>
  <c r="F22" i="69"/>
  <c r="F28" i="69" s="1"/>
  <c r="D24" i="71"/>
  <c r="F24" i="71"/>
  <c r="D23" i="71"/>
  <c r="F23" i="71"/>
  <c r="D22" i="71"/>
  <c r="F22" i="71"/>
  <c r="D24" i="73"/>
  <c r="F24" i="73"/>
  <c r="D23" i="73"/>
  <c r="F23" i="73"/>
  <c r="D24" i="74"/>
  <c r="F24" i="74"/>
  <c r="D23" i="74"/>
  <c r="F23" i="74"/>
  <c r="F28" i="74" s="1"/>
  <c r="D24" i="75"/>
  <c r="F24" i="75"/>
  <c r="D23" i="75"/>
  <c r="F23" i="75"/>
  <c r="D24" i="76"/>
  <c r="F24" i="76"/>
  <c r="D23" i="76"/>
  <c r="F23" i="76"/>
  <c r="D22" i="76"/>
  <c r="F22" i="76"/>
  <c r="D22" i="75"/>
  <c r="D28" i="75" s="1"/>
  <c r="C31" i="75" s="1"/>
  <c r="F22" i="75"/>
  <c r="F21" i="76"/>
  <c r="F27" i="76" s="1"/>
  <c r="C26" i="68"/>
  <c r="F26" i="68" s="1"/>
  <c r="F17" i="68"/>
  <c r="F28" i="75"/>
  <c r="C27" i="76"/>
  <c r="E27" i="76"/>
  <c r="C28" i="75"/>
  <c r="E28" i="75"/>
  <c r="D28" i="74"/>
  <c r="C31" i="74" s="1"/>
  <c r="D31" i="74" s="1"/>
  <c r="E28" i="74"/>
  <c r="F28" i="73"/>
  <c r="C28" i="73"/>
  <c r="D28" i="73"/>
  <c r="C31" i="73" s="1"/>
  <c r="D31" i="73" s="1"/>
  <c r="E28" i="73"/>
  <c r="D28" i="72"/>
  <c r="C31" i="72" s="1"/>
  <c r="E31" i="72" s="1"/>
  <c r="F31" i="72" s="1"/>
  <c r="C28" i="72"/>
  <c r="E28" i="72"/>
  <c r="D28" i="71"/>
  <c r="C31" i="71" s="1"/>
  <c r="E31" i="71" s="1"/>
  <c r="F31" i="71" s="1"/>
  <c r="C28" i="71"/>
  <c r="E28" i="71"/>
  <c r="D28" i="70"/>
  <c r="C31" i="70" s="1"/>
  <c r="D31" i="70" s="1"/>
  <c r="C28" i="70"/>
  <c r="E28" i="70"/>
  <c r="D26" i="68"/>
  <c r="D25" i="69"/>
  <c r="D28" i="69" s="1"/>
  <c r="C31" i="69" s="1"/>
  <c r="E25" i="69"/>
  <c r="E28" i="69" s="1"/>
  <c r="C28" i="69"/>
  <c r="E18" i="68"/>
  <c r="C23" i="68"/>
  <c r="E24" i="68"/>
  <c r="D12" i="68"/>
  <c r="E23" i="68"/>
  <c r="C25" i="68"/>
  <c r="E21" i="66"/>
  <c r="E20" i="66"/>
  <c r="C20" i="66" s="1"/>
  <c r="E25" i="66"/>
  <c r="D25" i="66" s="1"/>
  <c r="D37" i="66"/>
  <c r="D36" i="66"/>
  <c r="E19" i="66"/>
  <c r="C18" i="66"/>
  <c r="F18" i="66" s="1"/>
  <c r="C17" i="66"/>
  <c r="G39" i="65"/>
  <c r="F40" i="65"/>
  <c r="G38" i="65"/>
  <c r="F41" i="65"/>
  <c r="C32" i="65"/>
  <c r="C34" i="65"/>
  <c r="C33" i="65"/>
  <c r="C37" i="65"/>
  <c r="D37" i="65"/>
  <c r="C31" i="65"/>
  <c r="D31" i="65"/>
  <c r="D46" i="65"/>
  <c r="C18" i="65"/>
  <c r="D18" i="65" s="1"/>
  <c r="E42" i="65"/>
  <c r="D42" i="65"/>
  <c r="C30" i="65"/>
  <c r="D30" i="65" s="1"/>
  <c r="C29" i="65"/>
  <c r="D29" i="65" s="1"/>
  <c r="C28" i="65"/>
  <c r="D28" i="65" s="1"/>
  <c r="C27" i="65"/>
  <c r="D27" i="65" s="1"/>
  <c r="C26" i="65"/>
  <c r="D26" i="65" s="1"/>
  <c r="C25" i="65"/>
  <c r="D25" i="65" s="1"/>
  <c r="C24" i="65"/>
  <c r="D24" i="65" s="1"/>
  <c r="C23" i="65"/>
  <c r="D23" i="65" s="1"/>
  <c r="C22" i="65"/>
  <c r="D22" i="65" s="1"/>
  <c r="C21" i="65"/>
  <c r="D21" i="65" s="1"/>
  <c r="C20" i="65"/>
  <c r="D20" i="65" s="1"/>
  <c r="C19" i="65"/>
  <c r="D19" i="65" s="1"/>
  <c r="C17" i="65"/>
  <c r="D17" i="65" s="1"/>
  <c r="C16" i="65"/>
  <c r="D16" i="65" s="1"/>
  <c r="F15" i="65"/>
  <c r="E15" i="65"/>
  <c r="D15" i="65"/>
  <c r="C14" i="65"/>
  <c r="E14" i="65" s="1"/>
  <c r="E38" i="65" s="1"/>
  <c r="C12" i="65"/>
  <c r="F12" i="65" s="1"/>
  <c r="D27" i="76" l="1"/>
  <c r="C30" i="76" s="1"/>
  <c r="F30" i="76" s="1"/>
  <c r="D48" i="76" s="1"/>
  <c r="C38" i="65"/>
  <c r="E12" i="65"/>
  <c r="D31" i="71"/>
  <c r="F28" i="71"/>
  <c r="D38" i="65"/>
  <c r="D39" i="65"/>
  <c r="D31" i="75"/>
  <c r="E31" i="75"/>
  <c r="F31" i="75" s="1"/>
  <c r="D20" i="66"/>
  <c r="F20" i="66"/>
  <c r="E25" i="68"/>
  <c r="F25" i="68"/>
  <c r="D23" i="68"/>
  <c r="F23" i="68"/>
  <c r="F14" i="65"/>
  <c r="F38" i="65" s="1"/>
  <c r="F43" i="65" s="1"/>
  <c r="F44" i="65" s="1"/>
  <c r="E31" i="73"/>
  <c r="F31" i="73" s="1"/>
  <c r="D31" i="72"/>
  <c r="E31" i="74"/>
  <c r="F31" i="74" s="1"/>
  <c r="E31" i="70"/>
  <c r="F31" i="70" s="1"/>
  <c r="C28" i="68"/>
  <c r="D25" i="68"/>
  <c r="D28" i="68" s="1"/>
  <c r="C31" i="68" s="1"/>
  <c r="D31" i="68" s="1"/>
  <c r="F28" i="68"/>
  <c r="D31" i="69"/>
  <c r="E31" i="69"/>
  <c r="F31" i="69" s="1"/>
  <c r="E18" i="66"/>
  <c r="D43" i="66"/>
  <c r="C24" i="66"/>
  <c r="F17" i="66"/>
  <c r="D42" i="66"/>
  <c r="C22" i="66"/>
  <c r="E22" i="66"/>
  <c r="C23" i="66"/>
  <c r="E23" i="66"/>
  <c r="E28" i="68"/>
  <c r="C25" i="66"/>
  <c r="F25" i="66" s="1"/>
  <c r="C21" i="66"/>
  <c r="E17" i="66"/>
  <c r="D30" i="76" l="1"/>
  <c r="F23" i="66"/>
  <c r="D23" i="66"/>
  <c r="D22" i="66"/>
  <c r="F22" i="66"/>
  <c r="F39" i="65"/>
  <c r="C26" i="66"/>
  <c r="D21" i="66"/>
  <c r="F21" i="66"/>
  <c r="D24" i="66"/>
  <c r="F24" i="66"/>
  <c r="E31" i="68"/>
  <c r="F31" i="68" s="1"/>
  <c r="E24" i="66"/>
  <c r="D26" i="66"/>
  <c r="F26" i="66" l="1"/>
  <c r="F29" i="66" s="1"/>
  <c r="E29" i="66" s="1"/>
  <c r="C29" i="66" s="1"/>
  <c r="D29" i="66" s="1"/>
  <c r="G40" i="65"/>
  <c r="G41" i="65"/>
  <c r="D41" i="65"/>
  <c r="D40" i="65"/>
  <c r="C40" i="65" s="1"/>
  <c r="E40" i="65" s="1"/>
  <c r="E26" i="66"/>
  <c r="D43" i="65" l="1"/>
  <c r="D44" i="65" s="1"/>
  <c r="C41" i="65"/>
  <c r="E41" i="65" s="1"/>
  <c r="G43" i="65"/>
</calcChain>
</file>

<file path=xl/sharedStrings.xml><?xml version="1.0" encoding="utf-8"?>
<sst xmlns="http://schemas.openxmlformats.org/spreadsheetml/2006/main" count="600" uniqueCount="152">
  <si>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</si>
  <si>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</si>
  <si>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</si>
  <si>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</si>
  <si>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</si>
  <si>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</si>
  <si>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</si>
  <si>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</si>
  <si>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</si>
  <si>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</si>
  <si>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</si>
  <si>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</si>
  <si>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</si>
  <si>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</si>
  <si>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</si>
  <si>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</si>
  <si>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</si>
  <si>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</si>
  <si>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</si>
  <si>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</si>
  <si>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</si>
  <si>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</si>
  <si>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</si>
  <si>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</si>
  <si>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</si>
  <si>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</si>
  <si>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</si>
  <si>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</si>
  <si>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</si>
  <si>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</si>
  <si>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</si>
  <si>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</si>
  <si>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</si>
  <si>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</si>
  <si>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</si>
  <si>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</si>
  <si>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</si>
  <si>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</si>
  <si>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</si>
  <si>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</si>
  <si>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</si>
  <si>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</si>
  <si>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</si>
  <si>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</si>
  <si>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</si>
  <si>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</si>
  <si>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</si>
  <si>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</si>
  <si>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</si>
  <si>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</si>
  <si>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</si>
  <si>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</si>
  <si>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</si>
  <si>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</si>
  <si>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</si>
  <si>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</si>
  <si>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</si>
  <si>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</si>
  <si>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</si>
  <si>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</si>
  <si>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</si>
  <si>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</si>
  <si>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</si>
  <si>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</si>
  <si>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</si>
  <si>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</si>
  <si>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</si>
  <si>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</si>
  <si>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</si>
  <si>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</si>
  <si>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</si>
  <si>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</si>
  <si>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</si>
  <si>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</si>
  <si>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</si>
  <si>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</si>
  <si>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</si>
  <si>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</si>
  <si>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</si>
  <si>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</si>
  <si>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</si>
  <si>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</si>
  <si>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</si>
  <si>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</si>
  <si>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</si>
  <si>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</si>
  <si>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</si>
  <si>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</si>
  <si>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</si>
  <si>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</si>
  <si>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</si>
  <si>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</si>
  <si>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</si>
  <si>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</si>
  <si>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</si>
  <si>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</si>
  <si>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</si>
  <si>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</si>
  <si>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</si>
  <si>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</si>
  <si>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</si>
  <si>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</si>
  <si>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</si>
  <si>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</si>
  <si>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</si>
  <si>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</si>
  <si>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</si>
  <si>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</si>
  <si>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</si>
  <si>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</si>
  <si>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</si>
  <si>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</si>
  <si>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</si>
  <si>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</si>
  <si>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</si>
  <si>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</si>
  <si>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</si>
  <si>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Количество лифтов</t>
  </si>
  <si>
    <t xml:space="preserve">ИТОГО </t>
  </si>
  <si>
    <t xml:space="preserve"> Обслуживанию  общего имущества МКД </t>
  </si>
  <si>
    <r>
      <t xml:space="preserve"> </t>
    </r>
    <r>
      <rPr>
        <b/>
        <i/>
        <sz val="14"/>
        <rFont val="Times New Roman"/>
        <family val="1"/>
        <charset val="204"/>
      </rPr>
      <t xml:space="preserve">Текущий ремонт  общего имущества МКД </t>
    </r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</si>
  <si>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</si>
  <si>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</si>
  <si>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</si>
  <si>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</si>
  <si>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</si>
  <si>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</si>
  <si>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</si>
  <si>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</si>
  <si>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</si>
  <si>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2.5</t>
  </si>
  <si>
    <t>Начальник ПТО______________/Шабалина Д.В.</t>
  </si>
  <si>
    <t>Рекомендуемый тариф</t>
  </si>
  <si>
    <t>Промывка, опрессовка ОС</t>
  </si>
  <si>
    <t>Ремонт кровли</t>
  </si>
  <si>
    <t>Итого работ по текущему ремонту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</si>
  <si>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</si>
  <si>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>Арендаторы киоски</t>
  </si>
  <si>
    <t>3.0</t>
  </si>
  <si>
    <t>Ремонт швов</t>
  </si>
  <si>
    <t>ПАО "МТС"</t>
  </si>
  <si>
    <t>ПАО "Ростелеком"</t>
  </si>
  <si>
    <t>Ремонт крыльца п.5, 7</t>
  </si>
  <si>
    <t>Деревянные перила на ограждение лестницы 30,5 п.м п.3, 8</t>
  </si>
  <si>
    <t xml:space="preserve"> </t>
  </si>
  <si>
    <t xml:space="preserve">План работ и услуг по содержанию и ремонту общего имущества МКД на 2020 год по адресу:                                 Гущина  160                                                      </t>
  </si>
  <si>
    <t>Последиагностический ремонт лифта         270000,00</t>
  </si>
  <si>
    <t>Диагностика лифтов п.1-9          136383,93</t>
  </si>
  <si>
    <t>Ямочный ремонт проезда и отмостки с восстановлением асфальта п.5, 6, 9 (10 м2)</t>
  </si>
  <si>
    <t>Замена контейнеров п.2, 6 и колес резиновых 8 шт.</t>
  </si>
  <si>
    <t>Ремонт п. 3, 7, 8</t>
  </si>
  <si>
    <t>Установка решеток на окна технического этажа                                                               100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</si>
</sst>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9" x14ac:knownFonts="1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0" fontId="10" fillId="0" borderId="1" xfId="0" applyFont="1" applyBorder="1" applyAlignment="1" applyProtection="1">
      <alignment horizontal="left" vertical="center"/>
    </xf>
    <xf numFmtId="2" fontId="10" fillId="0" borderId="1" xfId="0" applyNumberFormat="1" applyFont="1" applyBorder="1" applyAlignment="1" applyProtection="1">
      <alignment horizontal="left" vertical="center"/>
    </xf>
    <xf numFmtId="1" fontId="10" fillId="0" borderId="1" xfId="0" applyNumberFormat="1" applyFont="1" applyBorder="1" applyAlignment="1" applyProtection="1">
      <alignment horizontal="left" vertical="center"/>
    </xf>
    <xf numFmtId="49" fontId="13" fillId="3" borderId="1" xfId="0" applyNumberFormat="1" applyFont="1" applyFill="1" applyBorder="1" applyAlignment="1" applyProtection="1">
      <alignment wrapText="1"/>
      <protection locked="0"/>
    </xf>
    <xf numFmtId="2" fontId="13" fillId="3" borderId="1" xfId="0" applyNumberFormat="1" applyFont="1" applyFill="1" applyBorder="1" applyAlignment="1" applyProtection="1">
      <alignment horizontal="center"/>
    </xf>
    <xf numFmtId="2" fontId="10" fillId="2" borderId="3" xfId="0" applyNumberFormat="1" applyFont="1" applyFill="1" applyBorder="1" applyAlignment="1" applyProtection="1">
      <alignment horizontal="left" vertical="center"/>
    </xf>
    <xf numFmtId="2" fontId="12" fillId="2" borderId="1" xfId="0" applyNumberFormat="1" applyFont="1" applyFill="1" applyBorder="1" applyAlignment="1" applyProtection="1">
      <alignment horizontal="center"/>
      <protection locked="0"/>
    </xf>
    <xf numFmtId="164" fontId="12" fillId="0" borderId="1" xfId="0" applyNumberFormat="1" applyFont="1" applyBorder="1" applyAlignment="1" applyProtection="1">
      <alignment wrapText="1"/>
    </xf>
    <xf numFmtId="2" fontId="12" fillId="4" borderId="1" xfId="0" applyNumberFormat="1" applyFont="1" applyFill="1" applyBorder="1" applyAlignment="1" applyProtection="1">
      <alignment horizontal="center"/>
      <protection locked="0"/>
    </xf>
    <xf numFmtId="49" fontId="12" fillId="2" borderId="1" xfId="0" applyNumberFormat="1" applyFont="1" applyFill="1" applyBorder="1" applyAlignment="1" applyProtection="1">
      <alignment wrapText="1"/>
    </xf>
    <xf numFmtId="2" fontId="12" fillId="2" borderId="1" xfId="0" applyNumberFormat="1" applyFont="1" applyFill="1" applyBorder="1" applyProtection="1"/>
    <xf numFmtId="0" fontId="12" fillId="2" borderId="1" xfId="0" applyNumberFormat="1" applyFont="1" applyFill="1" applyBorder="1" applyAlignment="1" applyProtection="1">
      <alignment horizontal="right"/>
    </xf>
    <xf numFmtId="49" fontId="13" fillId="2" borderId="1" xfId="0" applyNumberFormat="1" applyFont="1" applyFill="1" applyBorder="1" applyAlignment="1" applyProtection="1">
      <alignment wrapText="1"/>
    </xf>
    <xf numFmtId="2" fontId="13" fillId="2" borderId="1" xfId="0" applyNumberFormat="1" applyFont="1" applyFill="1" applyBorder="1" applyProtection="1"/>
    <xf numFmtId="49" fontId="12" fillId="4" borderId="1" xfId="0" applyNumberFormat="1" applyFont="1" applyFill="1" applyBorder="1" applyAlignment="1" applyProtection="1">
      <alignment wrapText="1"/>
      <protection locked="0"/>
    </xf>
    <xf numFmtId="2" fontId="12" fillId="4" borderId="1" xfId="0" applyNumberFormat="1" applyFont="1" applyFill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20" fillId="0" borderId="1" xfId="0" applyFont="1" applyBorder="1" applyAlignment="1" applyProtection="1"/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2" fillId="0" borderId="5" xfId="0" applyNumberFormat="1" applyFont="1" applyBorder="1" applyAlignment="1" applyProtection="1">
      <alignment horizontal="center"/>
      <protection locked="0"/>
    </xf>
    <xf numFmtId="2" fontId="12" fillId="0" borderId="8" xfId="0" applyNumberFormat="1" applyFont="1" applyBorder="1" applyAlignment="1" applyProtection="1">
      <alignment horizontal="center"/>
      <protection locked="0"/>
    </xf>
    <xf numFmtId="49" fontId="13" fillId="0" borderId="5" xfId="0" applyNumberFormat="1" applyFont="1" applyBorder="1" applyAlignment="1" applyProtection="1">
      <alignment horizontal="center"/>
      <protection locked="0"/>
    </xf>
    <xf numFmtId="49" fontId="13" fillId="0" borderId="8" xfId="0" applyNumberFormat="1" applyFont="1" applyBorder="1" applyAlignment="1" applyProtection="1">
      <alignment horizontal="center"/>
      <protection locked="0"/>
    </xf>
    <xf numFmtId="49" fontId="12" fillId="0" borderId="5" xfId="0" applyNumberFormat="1" applyFont="1" applyBorder="1" applyAlignment="1" applyProtection="1">
      <alignment horizontal="center" vertical="center" wrapText="1"/>
      <protection locked="0"/>
    </xf>
    <xf numFmtId="49" fontId="12" fillId="0" borderId="8" xfId="0" applyNumberFormat="1" applyFont="1" applyBorder="1" applyAlignment="1" applyProtection="1">
      <alignment horizontal="center" vertical="center" wrapText="1"/>
      <protection locked="0"/>
    </xf>
    <xf numFmtId="2" fontId="12" fillId="0" borderId="5" xfId="0" applyNumberFormat="1" applyFont="1" applyBorder="1" applyAlignment="1" applyProtection="1">
      <alignment horizontal="center"/>
    </xf>
    <xf numFmtId="2" fontId="12" fillId="0" borderId="8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 x14ac:dyDescent="0.2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70" t="s">
        <v>41</v>
      </c>
      <c r="F1" s="170"/>
      <c r="G1" s="170"/>
    </row>
    <row r="2" spans="1:7" ht="30.6" customHeight="1" x14ac:dyDescent="0.25">
      <c r="A2" s="171" t="s">
        <v>66</v>
      </c>
      <c r="B2" s="171"/>
      <c r="C2" s="171"/>
      <c r="D2" s="171"/>
      <c r="E2" s="171"/>
      <c r="F2" s="171"/>
      <c r="G2" s="171"/>
    </row>
    <row r="3" spans="1:7" ht="15.75" x14ac:dyDescent="0.25">
      <c r="B3" s="7"/>
      <c r="C3" s="8"/>
      <c r="D3" s="8"/>
      <c r="E3" s="8"/>
      <c r="F3" s="8"/>
    </row>
    <row r="4" spans="1:7" x14ac:dyDescent="0.25">
      <c r="B4" s="9" t="s">
        <v>0</v>
      </c>
      <c r="C4" s="172" t="s">
        <v>50</v>
      </c>
      <c r="D4" s="173"/>
      <c r="E4" s="173"/>
      <c r="F4" s="42"/>
    </row>
    <row r="5" spans="1:7" x14ac:dyDescent="0.25">
      <c r="B5" s="9" t="s">
        <v>1</v>
      </c>
      <c r="C5" s="174">
        <v>4</v>
      </c>
      <c r="D5" s="175"/>
      <c r="E5" s="175"/>
      <c r="F5" s="43"/>
    </row>
    <row r="6" spans="1:7" x14ac:dyDescent="0.25">
      <c r="B6" s="10" t="s">
        <v>2</v>
      </c>
      <c r="C6" s="174">
        <v>7505.5</v>
      </c>
      <c r="D6" s="175"/>
      <c r="E6" s="175"/>
      <c r="F6" s="43"/>
    </row>
    <row r="7" spans="1:7" ht="18.75" customHeight="1" x14ac:dyDescent="0.25">
      <c r="B7" s="39" t="s">
        <v>47</v>
      </c>
      <c r="C7" s="167">
        <v>64200</v>
      </c>
      <c r="D7" s="168"/>
      <c r="E7" s="169"/>
      <c r="F7" s="44"/>
    </row>
    <row r="8" spans="1:7" x14ac:dyDescent="0.25">
      <c r="B8" s="56"/>
      <c r="D8" s="38">
        <v>9</v>
      </c>
    </row>
    <row r="9" spans="1:7" x14ac:dyDescent="0.25">
      <c r="A9" s="154" t="s">
        <v>3</v>
      </c>
      <c r="B9" s="155"/>
      <c r="C9" s="155"/>
      <c r="D9" s="155"/>
      <c r="E9" s="156"/>
      <c r="F9" s="156"/>
      <c r="G9" s="156"/>
    </row>
    <row r="10" spans="1:7" ht="65.25" customHeight="1" x14ac:dyDescent="0.25">
      <c r="A10" s="157" t="s">
        <v>4</v>
      </c>
      <c r="B10" s="159" t="s">
        <v>5</v>
      </c>
      <c r="C10" s="161" t="s">
        <v>32</v>
      </c>
      <c r="D10" s="163" t="s">
        <v>43</v>
      </c>
      <c r="E10" s="164"/>
      <c r="F10" s="161" t="s">
        <v>80</v>
      </c>
      <c r="G10" s="165" t="s">
        <v>52</v>
      </c>
    </row>
    <row r="11" spans="1:7" ht="45" customHeight="1" x14ac:dyDescent="0.25">
      <c r="A11" s="158"/>
      <c r="B11" s="160"/>
      <c r="C11" s="162"/>
      <c r="D11" s="37" t="s">
        <v>6</v>
      </c>
      <c r="E11" s="45" t="s">
        <v>42</v>
      </c>
      <c r="F11" s="162"/>
      <c r="G11" s="166"/>
    </row>
    <row r="12" spans="1:7" ht="27" customHeight="1" x14ac:dyDescent="0.3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 x14ac:dyDescent="0.3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 x14ac:dyDescent="0.3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 x14ac:dyDescent="0.3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 x14ac:dyDescent="0.3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 x14ac:dyDescent="0.3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 x14ac:dyDescent="0.3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 x14ac:dyDescent="0.3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 x14ac:dyDescent="0.3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 x14ac:dyDescent="0.3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 x14ac:dyDescent="0.3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 x14ac:dyDescent="0.25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 x14ac:dyDescent="0.3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 x14ac:dyDescent="0.3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 x14ac:dyDescent="0.3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 x14ac:dyDescent="0.3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 x14ac:dyDescent="0.3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 x14ac:dyDescent="0.3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 x14ac:dyDescent="0.3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 x14ac:dyDescent="0.3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 x14ac:dyDescent="0.3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 x14ac:dyDescent="0.3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 x14ac:dyDescent="0.3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 x14ac:dyDescent="0.3">
      <c r="A35" s="2" t="s">
        <v>74</v>
      </c>
      <c r="B35" s="1"/>
      <c r="C35" s="15"/>
      <c r="D35" s="15"/>
      <c r="E35" s="3"/>
      <c r="F35" s="3"/>
      <c r="G35" s="3"/>
    </row>
    <row r="36" spans="1:7" ht="18.75" x14ac:dyDescent="0.3">
      <c r="A36" s="2" t="s">
        <v>75</v>
      </c>
      <c r="B36" s="1"/>
      <c r="C36" s="15"/>
      <c r="D36" s="15"/>
      <c r="E36" s="3"/>
      <c r="F36" s="3"/>
      <c r="G36" s="3"/>
    </row>
    <row r="37" spans="1:7" ht="18.75" x14ac:dyDescent="0.3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 x14ac:dyDescent="0.3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 x14ac:dyDescent="0.3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 x14ac:dyDescent="0.3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 x14ac:dyDescent="0.3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 x14ac:dyDescent="0.3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 x14ac:dyDescent="0.3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 x14ac:dyDescent="0.3">
      <c r="A44" s="17"/>
      <c r="B44" s="149" t="s">
        <v>35</v>
      </c>
      <c r="C44" s="150"/>
      <c r="D44" s="151">
        <f>D43-(C7/12/C6+(D46)/C6)</f>
        <v>19.403493534057016</v>
      </c>
      <c r="E44" s="152"/>
      <c r="F44" s="55">
        <f>F43-(C7+D46*12)/12/C6</f>
        <v>8.7543572047165394</v>
      </c>
      <c r="G44" s="14"/>
    </row>
    <row r="45" spans="1:7" x14ac:dyDescent="0.25">
      <c r="A45" s="24"/>
      <c r="B45" s="24"/>
      <c r="C45" s="25"/>
      <c r="D45" s="25"/>
      <c r="E45" s="25"/>
      <c r="F45" s="25"/>
    </row>
    <row r="46" spans="1:7" ht="20.25" x14ac:dyDescent="0.3">
      <c r="A46" s="24"/>
      <c r="B46" s="153" t="s">
        <v>34</v>
      </c>
      <c r="C46" s="153"/>
      <c r="D46" s="26">
        <f>C48/100*88</f>
        <v>1672</v>
      </c>
    </row>
    <row r="47" spans="1:7" x14ac:dyDescent="0.25">
      <c r="A47" s="24"/>
      <c r="B47" s="24"/>
      <c r="C47" s="25"/>
      <c r="D47" s="25"/>
      <c r="E47" s="25"/>
      <c r="F47" s="25"/>
    </row>
    <row r="48" spans="1:7" ht="18" x14ac:dyDescent="0.25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 x14ac:dyDescent="0.25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 x14ac:dyDescent="0.25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 x14ac:dyDescent="0.25">
      <c r="A51" s="27"/>
      <c r="B51" s="28" t="s">
        <v>29</v>
      </c>
      <c r="C51" s="33"/>
      <c r="D51" s="30"/>
      <c r="E51" s="30"/>
      <c r="F51" s="30"/>
      <c r="G51" s="31"/>
    </row>
    <row r="52" spans="1:7" ht="18.75" x14ac:dyDescent="0.3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 x14ac:dyDescent="0.3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 x14ac:dyDescent="0.3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x14ac:dyDescent="0.25">
      <c r="A55" s="27"/>
      <c r="B55" s="30"/>
      <c r="C55" s="30"/>
      <c r="D55" s="30"/>
      <c r="E55" s="31"/>
      <c r="F55" s="6"/>
      <c r="G55" s="6"/>
    </row>
    <row r="56" spans="1:7" x14ac:dyDescent="0.25">
      <c r="A56" s="27"/>
      <c r="B56" s="30"/>
      <c r="C56" s="30"/>
      <c r="D56" s="30"/>
      <c r="E56" s="31"/>
      <c r="F56" s="6"/>
      <c r="G56" s="6"/>
    </row>
    <row r="57" spans="1:7" x14ac:dyDescent="0.25">
      <c r="A57" s="27"/>
      <c r="B57" s="30"/>
      <c r="C57" s="30"/>
      <c r="D57" s="30"/>
      <c r="E57" s="31"/>
      <c r="F57" s="6"/>
      <c r="G57" s="6"/>
    </row>
    <row r="58" spans="1:7" ht="48.75" customHeight="1" x14ac:dyDescent="0.3">
      <c r="A58" s="57" t="s">
        <v>39</v>
      </c>
      <c r="B58" s="57"/>
      <c r="C58" s="35"/>
      <c r="D58" s="57"/>
      <c r="E58" s="30"/>
      <c r="F58" s="30"/>
      <c r="G58" s="31"/>
    </row>
    <row r="59" spans="1:7" x14ac:dyDescent="0.25">
      <c r="A59" s="24"/>
      <c r="B59" s="24"/>
      <c r="C59" s="35"/>
      <c r="D59" s="25"/>
      <c r="E59" s="25"/>
      <c r="F59" s="25"/>
    </row>
    <row r="60" spans="1:7" x14ac:dyDescent="0.25">
      <c r="A60" s="34"/>
      <c r="B60" s="34"/>
      <c r="C60" s="35"/>
      <c r="D60" s="35"/>
      <c r="E60" s="35"/>
      <c r="F60" s="35"/>
    </row>
    <row r="61" spans="1:7" x14ac:dyDescent="0.25">
      <c r="A61" s="34"/>
      <c r="B61" s="34"/>
      <c r="C61" s="35"/>
      <c r="D61" s="35"/>
      <c r="E61" s="35"/>
      <c r="F61" s="35"/>
    </row>
    <row r="62" spans="1:7" x14ac:dyDescent="0.25">
      <c r="A62" s="34"/>
      <c r="B62" s="34"/>
      <c r="C62" s="35"/>
      <c r="D62" s="35"/>
      <c r="E62" s="35"/>
      <c r="F62" s="35"/>
    </row>
    <row r="63" spans="1:7" x14ac:dyDescent="0.25">
      <c r="A63" s="34"/>
      <c r="B63" s="34"/>
      <c r="C63" s="35"/>
      <c r="D63" s="35"/>
      <c r="E63" s="35"/>
      <c r="F63" s="35"/>
    </row>
    <row r="64" spans="1:7" x14ac:dyDescent="0.25">
      <c r="A64" s="34"/>
      <c r="B64" s="34"/>
      <c r="C64" s="35"/>
      <c r="D64" s="35"/>
      <c r="E64" s="35"/>
      <c r="F64" s="35"/>
    </row>
    <row r="65" spans="1:6" x14ac:dyDescent="0.25">
      <c r="A65" s="34"/>
      <c r="B65" s="34"/>
      <c r="C65" s="35"/>
      <c r="D65" s="35"/>
      <c r="E65" s="35"/>
      <c r="F65" s="35"/>
    </row>
    <row r="66" spans="1:6" x14ac:dyDescent="0.25">
      <c r="A66" s="34"/>
      <c r="B66" s="34"/>
      <c r="C66" s="35"/>
      <c r="D66" s="35"/>
      <c r="E66" s="35"/>
      <c r="F66" s="35"/>
    </row>
    <row r="67" spans="1:6" x14ac:dyDescent="0.25">
      <c r="A67" s="34"/>
      <c r="B67" s="34"/>
      <c r="C67" s="35"/>
      <c r="D67" s="35"/>
      <c r="E67" s="35"/>
      <c r="F67" s="35"/>
    </row>
    <row r="68" spans="1:6" x14ac:dyDescent="0.25">
      <c r="A68" s="34"/>
      <c r="B68" s="34"/>
      <c r="C68" s="35"/>
      <c r="D68" s="35"/>
      <c r="E68" s="35"/>
      <c r="F68" s="35"/>
    </row>
    <row r="69" spans="1:6" x14ac:dyDescent="0.25">
      <c r="A69" s="34"/>
      <c r="B69" s="34"/>
      <c r="C69" s="35"/>
      <c r="D69" s="35"/>
      <c r="E69" s="35"/>
      <c r="F69" s="35"/>
    </row>
    <row r="70" spans="1:6" x14ac:dyDescent="0.25">
      <c r="A70" s="34"/>
      <c r="B70" s="34"/>
      <c r="C70" s="35"/>
      <c r="D70" s="35"/>
      <c r="E70" s="35"/>
      <c r="F70" s="35"/>
    </row>
    <row r="71" spans="1:6" x14ac:dyDescent="0.25">
      <c r="C71" s="35"/>
      <c r="D71" s="35"/>
      <c r="E71" s="35"/>
      <c r="F71" s="35"/>
    </row>
    <row r="72" spans="1:6" x14ac:dyDescent="0.25">
      <c r="C72" s="35"/>
      <c r="D72" s="35"/>
      <c r="E72" s="35"/>
      <c r="F72" s="35"/>
    </row>
    <row r="73" spans="1:6" x14ac:dyDescent="0.25">
      <c r="C73" s="35"/>
      <c r="D73" s="35"/>
      <c r="E73" s="35"/>
      <c r="F73" s="35"/>
    </row>
    <row r="74" spans="1:6" x14ac:dyDescent="0.25">
      <c r="C74" s="35"/>
      <c r="D74" s="35"/>
      <c r="E74" s="35"/>
      <c r="F74" s="35"/>
    </row>
    <row r="75" spans="1:6" x14ac:dyDescent="0.25">
      <c r="C75" s="35"/>
      <c r="D75" s="35"/>
      <c r="E75" s="35"/>
      <c r="F75" s="35"/>
    </row>
    <row r="76" spans="1:6" x14ac:dyDescent="0.25">
      <c r="C76" s="35"/>
      <c r="D76" s="35"/>
      <c r="E76" s="35"/>
      <c r="F76" s="35"/>
    </row>
    <row r="77" spans="1:6" x14ac:dyDescent="0.25">
      <c r="C77" s="35"/>
      <c r="D77" s="35"/>
      <c r="E77" s="35"/>
      <c r="F77" s="35"/>
    </row>
    <row r="78" spans="1:6" x14ac:dyDescent="0.25">
      <c r="C78" s="35"/>
      <c r="D78" s="35"/>
      <c r="E78" s="35"/>
      <c r="F78" s="35"/>
    </row>
    <row r="79" spans="1:6" x14ac:dyDescent="0.25">
      <c r="C79" s="35"/>
      <c r="D79" s="35"/>
      <c r="E79" s="35"/>
      <c r="F79" s="35"/>
    </row>
    <row r="80" spans="1:6" x14ac:dyDescent="0.25">
      <c r="C80" s="35"/>
      <c r="D80" s="35"/>
      <c r="E80" s="35"/>
      <c r="F80" s="35"/>
    </row>
    <row r="81" spans="3:6" x14ac:dyDescent="0.25">
      <c r="C81" s="35"/>
      <c r="D81" s="35"/>
      <c r="E81" s="35"/>
      <c r="F81" s="35"/>
    </row>
    <row r="82" spans="3:6" x14ac:dyDescent="0.25">
      <c r="C82" s="35"/>
      <c r="D82" s="35"/>
      <c r="E82" s="35"/>
      <c r="F82" s="35"/>
    </row>
    <row r="83" spans="3:6" x14ac:dyDescent="0.25">
      <c r="C83" s="35"/>
      <c r="D83" s="35"/>
      <c r="E83" s="35"/>
      <c r="F83" s="35"/>
    </row>
    <row r="84" spans="3:6" x14ac:dyDescent="0.25">
      <c r="C84" s="35"/>
      <c r="D84" s="35"/>
      <c r="E84" s="35"/>
      <c r="F84" s="35"/>
    </row>
    <row r="85" spans="3:6" x14ac:dyDescent="0.25">
      <c r="C85" s="35"/>
      <c r="D85" s="35"/>
      <c r="E85" s="35"/>
      <c r="F85" s="35"/>
    </row>
    <row r="86" spans="3:6" x14ac:dyDescent="0.25">
      <c r="C86" s="35"/>
      <c r="D86" s="35"/>
      <c r="E86" s="35"/>
      <c r="F86" s="35"/>
    </row>
    <row r="87" spans="3:6" x14ac:dyDescent="0.25">
      <c r="C87" s="35"/>
      <c r="D87" s="35"/>
      <c r="E87" s="35"/>
      <c r="F87" s="35"/>
    </row>
    <row r="88" spans="3:6" x14ac:dyDescent="0.25">
      <c r="C88" s="35"/>
      <c r="D88" s="35"/>
      <c r="E88" s="35"/>
      <c r="F88" s="35"/>
    </row>
    <row r="89" spans="3:6" x14ac:dyDescent="0.25">
      <c r="C89" s="35"/>
      <c r="D89" s="35"/>
      <c r="E89" s="35"/>
      <c r="F89" s="35"/>
    </row>
    <row r="90" spans="3:6" x14ac:dyDescent="0.25">
      <c r="C90" s="35"/>
      <c r="D90" s="35"/>
      <c r="E90" s="35"/>
      <c r="F90" s="35"/>
    </row>
    <row r="91" spans="3:6" x14ac:dyDescent="0.25">
      <c r="C91" s="35"/>
      <c r="D91" s="35"/>
      <c r="E91" s="35"/>
      <c r="F91" s="35"/>
    </row>
    <row r="92" spans="3:6" x14ac:dyDescent="0.25">
      <c r="C92" s="35"/>
      <c r="D92" s="35"/>
      <c r="E92" s="35"/>
      <c r="F92" s="35"/>
    </row>
    <row r="93" spans="3:6" x14ac:dyDescent="0.25">
      <c r="C93" s="35"/>
      <c r="D93" s="35"/>
      <c r="E93" s="35"/>
      <c r="F93" s="35"/>
    </row>
    <row r="94" spans="3:6" x14ac:dyDescent="0.25">
      <c r="C94" s="35"/>
      <c r="D94" s="35"/>
      <c r="E94" s="35"/>
      <c r="F94" s="35"/>
    </row>
    <row r="95" spans="3:6" x14ac:dyDescent="0.25">
      <c r="C95" s="35"/>
      <c r="D95" s="35"/>
      <c r="E95" s="35"/>
      <c r="F95" s="35"/>
    </row>
    <row r="96" spans="3:6" x14ac:dyDescent="0.25">
      <c r="C96" s="35"/>
      <c r="D96" s="35"/>
      <c r="E96" s="35"/>
      <c r="F96" s="35"/>
    </row>
    <row r="97" spans="3:6" x14ac:dyDescent="0.25">
      <c r="C97" s="35"/>
      <c r="D97" s="35"/>
      <c r="E97" s="35"/>
      <c r="F97" s="35"/>
    </row>
    <row r="98" spans="3:6" x14ac:dyDescent="0.25">
      <c r="C98" s="35"/>
      <c r="D98" s="35"/>
      <c r="E98" s="35"/>
      <c r="F98" s="35"/>
    </row>
    <row r="99" spans="3:6" x14ac:dyDescent="0.25">
      <c r="C99" s="35"/>
      <c r="D99" s="35"/>
      <c r="E99" s="35"/>
      <c r="F99" s="35"/>
    </row>
    <row r="100" spans="3:6" x14ac:dyDescent="0.25">
      <c r="C100" s="35"/>
      <c r="D100" s="35"/>
      <c r="E100" s="35"/>
      <c r="F100" s="35"/>
    </row>
    <row r="101" spans="3:6" x14ac:dyDescent="0.25">
      <c r="C101" s="35"/>
      <c r="D101" s="35"/>
      <c r="E101" s="35"/>
      <c r="F101" s="35"/>
    </row>
    <row r="102" spans="3:6" x14ac:dyDescent="0.25">
      <c r="D102" s="35"/>
      <c r="E102" s="35"/>
      <c r="F102" s="35"/>
    </row>
    <row r="103" spans="3:6" x14ac:dyDescent="0.25">
      <c r="D103" s="35"/>
      <c r="E103" s="35"/>
      <c r="F103" s="35"/>
    </row>
    <row r="104" spans="3:6" x14ac:dyDescent="0.25">
      <c r="D104" s="35"/>
      <c r="E104" s="35"/>
      <c r="F104" s="35"/>
    </row>
    <row r="105" spans="3:6" x14ac:dyDescent="0.25">
      <c r="D105" s="35"/>
      <c r="E105" s="35"/>
      <c r="F105" s="35"/>
    </row>
    <row r="106" spans="3:6" x14ac:dyDescent="0.25">
      <c r="D106" s="35"/>
      <c r="E106" s="35"/>
      <c r="F106" s="35"/>
    </row>
  </sheetData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8" t="s">
        <v>41</v>
      </c>
      <c r="F1" s="198"/>
      <c r="G1" s="198"/>
    </row>
    <row r="2" spans="1:7" ht="39.75" customHeight="1" x14ac:dyDescent="0.35">
      <c r="A2" s="199" t="s">
        <v>115</v>
      </c>
      <c r="B2" s="199"/>
      <c r="C2" s="199"/>
      <c r="D2" s="199"/>
      <c r="E2" s="199"/>
      <c r="F2" s="199"/>
      <c r="G2" s="199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200" t="s">
        <v>116</v>
      </c>
      <c r="D4" s="186"/>
      <c r="E4" s="186"/>
      <c r="F4" s="74"/>
    </row>
    <row r="5" spans="1:7" ht="19.5" x14ac:dyDescent="0.35">
      <c r="B5" s="73" t="s">
        <v>1</v>
      </c>
      <c r="C5" s="201">
        <v>6</v>
      </c>
      <c r="D5" s="202"/>
      <c r="E5" s="202"/>
      <c r="F5" s="77"/>
    </row>
    <row r="6" spans="1:7" ht="19.5" x14ac:dyDescent="0.35">
      <c r="B6" s="78" t="s">
        <v>2</v>
      </c>
      <c r="C6" s="201">
        <v>3926.2</v>
      </c>
      <c r="D6" s="202"/>
      <c r="E6" s="202"/>
      <c r="F6" s="77"/>
    </row>
    <row r="7" spans="1:7" ht="19.5" x14ac:dyDescent="0.35">
      <c r="B7" s="78" t="s">
        <v>89</v>
      </c>
      <c r="C7" s="79">
        <v>1250</v>
      </c>
      <c r="D7" s="80"/>
      <c r="E7" s="81"/>
      <c r="F7" s="77"/>
    </row>
    <row r="8" spans="1:7" ht="39" x14ac:dyDescent="0.3">
      <c r="B8" s="98" t="s">
        <v>96</v>
      </c>
      <c r="C8" s="195"/>
      <c r="D8" s="196"/>
      <c r="E8" s="197"/>
      <c r="F8" s="83"/>
    </row>
    <row r="9" spans="1:7" ht="19.5" x14ac:dyDescent="0.3">
      <c r="B9" s="108" t="s">
        <v>91</v>
      </c>
      <c r="C9" s="105">
        <v>404667.58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 x14ac:dyDescent="0.3">
      <c r="A13" s="184"/>
      <c r="B13" s="185"/>
      <c r="C13" s="185"/>
      <c r="D13" s="185"/>
      <c r="E13" s="186"/>
      <c r="F13" s="186"/>
      <c r="G13" s="186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7" t="s">
        <v>4</v>
      </c>
      <c r="B15" s="159" t="s">
        <v>5</v>
      </c>
      <c r="C15" s="189" t="s">
        <v>32</v>
      </c>
      <c r="D15" s="191" t="s">
        <v>43</v>
      </c>
      <c r="E15" s="192"/>
      <c r="F15" s="189" t="s">
        <v>80</v>
      </c>
      <c r="G15" s="193" t="s">
        <v>52</v>
      </c>
    </row>
    <row r="16" spans="1:7" ht="75" x14ac:dyDescent="0.3">
      <c r="A16" s="188"/>
      <c r="B16" s="160"/>
      <c r="C16" s="190"/>
      <c r="D16" s="116" t="s">
        <v>6</v>
      </c>
      <c r="E16" s="116" t="s">
        <v>42</v>
      </c>
      <c r="F16" s="190"/>
      <c r="G16" s="194"/>
    </row>
    <row r="17" spans="1:7" x14ac:dyDescent="0.3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 x14ac:dyDescent="0.3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 x14ac:dyDescent="0.3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 x14ac:dyDescent="0.3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 x14ac:dyDescent="0.3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9"/>
      <c r="C48" s="176"/>
      <c r="D48" s="151"/>
      <c r="E48" s="152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7" t="s">
        <v>34</v>
      </c>
      <c r="C50" s="177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8"/>
      <c r="C60" s="179"/>
      <c r="D60" s="179"/>
      <c r="E60" s="180"/>
      <c r="F60" s="76"/>
      <c r="G60" s="76"/>
    </row>
    <row r="61" spans="1:7" ht="63.75" customHeight="1" x14ac:dyDescent="0.3">
      <c r="A61" s="128"/>
      <c r="B61" s="181" t="s">
        <v>95</v>
      </c>
      <c r="C61" s="182"/>
      <c r="D61" s="182"/>
      <c r="E61" s="183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9"/>
  <sheetViews>
    <sheetView tabSelected="1" zoomScale="73" zoomScaleNormal="73" workbookViewId="0">
      <selection activeCell="G57" sqref="G57"/>
    </sheetView>
  </sheetViews>
  <sheetFormatPr defaultColWidth="8.85546875" defaultRowHeight="18.75" x14ac:dyDescent="0.3"/>
  <cols>
    <col min="1" max="1" width="8" style="72" customWidth="1"/>
    <col min="2" max="2" width="62" style="72" customWidth="1"/>
    <col min="3" max="4" width="15.28515625" style="72" customWidth="1"/>
    <col min="5" max="5" width="15.140625" style="72" customWidth="1"/>
    <col min="6" max="6" width="16" style="72" customWidth="1"/>
    <col min="7" max="7" width="11.140625" style="76" customWidth="1"/>
    <col min="8" max="8" width="12.85546875" style="76" customWidth="1"/>
    <col min="9" max="16384" width="8.85546875" style="76"/>
  </cols>
  <sheetData>
    <row r="1" spans="1:7" x14ac:dyDescent="0.3">
      <c r="E1" s="198" t="s">
        <v>41</v>
      </c>
      <c r="F1" s="198"/>
    </row>
    <row r="2" spans="1:7" ht="36.75" customHeight="1" x14ac:dyDescent="0.35">
      <c r="A2" s="199" t="s">
        <v>145</v>
      </c>
      <c r="B2" s="199"/>
      <c r="C2" s="199"/>
      <c r="D2" s="199"/>
      <c r="E2" s="199"/>
      <c r="F2" s="199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200" t="s">
        <v>110</v>
      </c>
      <c r="D4" s="186"/>
      <c r="E4" s="186"/>
      <c r="F4" s="74"/>
    </row>
    <row r="5" spans="1:7" ht="19.5" x14ac:dyDescent="0.35">
      <c r="B5" s="73" t="s">
        <v>1</v>
      </c>
      <c r="C5" s="201">
        <v>9</v>
      </c>
      <c r="D5" s="202"/>
      <c r="E5" s="202"/>
      <c r="F5" s="77"/>
      <c r="G5" s="76" t="s">
        <v>144</v>
      </c>
    </row>
    <row r="6" spans="1:7" ht="19.5" x14ac:dyDescent="0.35">
      <c r="B6" s="78" t="s">
        <v>2</v>
      </c>
      <c r="C6" s="201">
        <v>17806.240000000002</v>
      </c>
      <c r="D6" s="202"/>
      <c r="E6" s="202"/>
      <c r="F6" s="77"/>
    </row>
    <row r="7" spans="1:7" ht="19.5" x14ac:dyDescent="0.35">
      <c r="B7" s="78" t="s">
        <v>89</v>
      </c>
      <c r="C7" s="79">
        <v>1967</v>
      </c>
      <c r="D7" s="80"/>
      <c r="E7" s="81"/>
      <c r="F7" s="77"/>
    </row>
    <row r="8" spans="1:7" ht="19.5" x14ac:dyDescent="0.3">
      <c r="B8" s="108" t="s">
        <v>91</v>
      </c>
      <c r="C8" s="138">
        <v>2388403.88</v>
      </c>
      <c r="D8" s="106"/>
      <c r="E8" s="107"/>
      <c r="F8" s="83"/>
    </row>
    <row r="9" spans="1:7" ht="19.5" x14ac:dyDescent="0.3">
      <c r="B9" s="133" t="s">
        <v>117</v>
      </c>
      <c r="C9" s="135">
        <v>9</v>
      </c>
      <c r="D9" s="134"/>
      <c r="E9" s="134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C58*12</f>
        <v>25800</v>
      </c>
      <c r="D11" s="66"/>
      <c r="E11" s="46"/>
    </row>
    <row r="12" spans="1:7" x14ac:dyDescent="0.3">
      <c r="B12" s="87" t="s">
        <v>88</v>
      </c>
      <c r="C12" s="89">
        <f>C6*C10*12</f>
        <v>1816236.48</v>
      </c>
      <c r="D12" s="66"/>
      <c r="E12" s="46"/>
    </row>
    <row r="13" spans="1:7" x14ac:dyDescent="0.3">
      <c r="A13" s="184"/>
      <c r="B13" s="185"/>
      <c r="C13" s="185"/>
      <c r="D13" s="185"/>
      <c r="E13" s="186"/>
      <c r="F13" s="186"/>
    </row>
    <row r="14" spans="1:7" x14ac:dyDescent="0.3">
      <c r="A14" s="111"/>
      <c r="B14" s="112"/>
      <c r="C14" s="112"/>
      <c r="D14" s="113"/>
      <c r="E14" s="114"/>
      <c r="F14" s="115"/>
    </row>
    <row r="15" spans="1:7" ht="18.75" customHeight="1" x14ac:dyDescent="0.3">
      <c r="A15" s="187" t="s">
        <v>4</v>
      </c>
      <c r="B15" s="159" t="s">
        <v>119</v>
      </c>
      <c r="C15" s="189" t="s">
        <v>32</v>
      </c>
      <c r="D15" s="191" t="s">
        <v>43</v>
      </c>
      <c r="E15" s="192"/>
      <c r="F15" s="189" t="s">
        <v>80</v>
      </c>
    </row>
    <row r="16" spans="1:7" ht="75" x14ac:dyDescent="0.3">
      <c r="A16" s="188"/>
      <c r="B16" s="160"/>
      <c r="C16" s="190"/>
      <c r="D16" s="116" t="s">
        <v>6</v>
      </c>
      <c r="E16" s="116" t="s">
        <v>42</v>
      </c>
      <c r="F16" s="190"/>
    </row>
    <row r="17" spans="1:6" x14ac:dyDescent="0.3">
      <c r="A17" s="117" t="s">
        <v>7</v>
      </c>
      <c r="B17" s="13" t="s">
        <v>31</v>
      </c>
      <c r="C17" s="15">
        <f>D17*C6</f>
        <v>82620.953600000008</v>
      </c>
      <c r="D17" s="15">
        <v>4.6399999999999997</v>
      </c>
      <c r="E17" s="15">
        <f>C17*12</f>
        <v>991451.4432000001</v>
      </c>
      <c r="F17" s="15">
        <f>C17*12</f>
        <v>991451.4432000001</v>
      </c>
    </row>
    <row r="18" spans="1:6" x14ac:dyDescent="0.3">
      <c r="A18" s="100" t="s">
        <v>121</v>
      </c>
      <c r="B18" s="18" t="s">
        <v>11</v>
      </c>
      <c r="C18" s="15">
        <f>D18*C6</f>
        <v>11930.180800000002</v>
      </c>
      <c r="D18" s="15">
        <v>0.67</v>
      </c>
      <c r="E18" s="15">
        <f>C18*12</f>
        <v>143162.16960000002</v>
      </c>
      <c r="F18" s="15">
        <f t="shared" ref="F18:F26" si="0">C18*12</f>
        <v>143162.16960000002</v>
      </c>
    </row>
    <row r="19" spans="1:6" x14ac:dyDescent="0.3">
      <c r="A19" s="100" t="s">
        <v>122</v>
      </c>
      <c r="B19" s="18" t="s">
        <v>33</v>
      </c>
      <c r="C19" s="15">
        <v>1350</v>
      </c>
      <c r="D19" s="15">
        <f>C19/C6</f>
        <v>7.5816118394450474E-2</v>
      </c>
      <c r="E19" s="15">
        <f>C19*12</f>
        <v>16200</v>
      </c>
      <c r="F19" s="15">
        <f t="shared" si="0"/>
        <v>16200</v>
      </c>
    </row>
    <row r="20" spans="1:6" x14ac:dyDescent="0.3">
      <c r="A20" s="118" t="s">
        <v>123</v>
      </c>
      <c r="B20" s="46" t="s">
        <v>58</v>
      </c>
      <c r="C20" s="15">
        <f t="shared" ref="C20:C21" si="1">E20/12</f>
        <v>882</v>
      </c>
      <c r="D20" s="15">
        <f>C20/C6</f>
        <v>4.9533197351040982E-2</v>
      </c>
      <c r="E20" s="3">
        <f>(C9*98)*12</f>
        <v>10584</v>
      </c>
      <c r="F20" s="15">
        <f t="shared" si="0"/>
        <v>10584</v>
      </c>
    </row>
    <row r="21" spans="1:6" x14ac:dyDescent="0.3">
      <c r="A21" s="118" t="s">
        <v>124</v>
      </c>
      <c r="B21" s="1" t="s">
        <v>38</v>
      </c>
      <c r="C21" s="15">
        <f t="shared" si="1"/>
        <v>114.74166666666666</v>
      </c>
      <c r="D21" s="15">
        <f>C21/C7</f>
        <v>5.8333333333333327E-2</v>
      </c>
      <c r="E21" s="15">
        <f>C7*0.7</f>
        <v>1376.8999999999999</v>
      </c>
      <c r="F21" s="15">
        <f t="shared" si="0"/>
        <v>1376.8999999999999</v>
      </c>
    </row>
    <row r="22" spans="1:6" x14ac:dyDescent="0.3">
      <c r="A22" s="118" t="s">
        <v>125</v>
      </c>
      <c r="B22" s="1" t="s">
        <v>85</v>
      </c>
      <c r="C22" s="15">
        <f>E22/12</f>
        <v>196.70000000000002</v>
      </c>
      <c r="D22" s="15">
        <f>C22/C7</f>
        <v>0.1</v>
      </c>
      <c r="E22" s="15">
        <f>C7*1.2</f>
        <v>2360.4</v>
      </c>
      <c r="F22" s="15">
        <f t="shared" si="0"/>
        <v>2360.4</v>
      </c>
    </row>
    <row r="23" spans="1:6" s="119" customFormat="1" ht="37.5" x14ac:dyDescent="0.3">
      <c r="A23" s="118" t="s">
        <v>126</v>
      </c>
      <c r="B23" s="1" t="s">
        <v>37</v>
      </c>
      <c r="C23" s="15">
        <f>C12*12%/12</f>
        <v>18162.364799999999</v>
      </c>
      <c r="D23" s="15">
        <f>C23/C6</f>
        <v>1.0199999999999998</v>
      </c>
      <c r="E23" s="3">
        <f>C12*12%</f>
        <v>217948.37759999998</v>
      </c>
      <c r="F23" s="15">
        <f t="shared" si="0"/>
        <v>217948.37760000001</v>
      </c>
    </row>
    <row r="24" spans="1:6" ht="37.5" x14ac:dyDescent="0.3">
      <c r="A24" s="118" t="s">
        <v>127</v>
      </c>
      <c r="B24" s="1" t="s">
        <v>83</v>
      </c>
      <c r="C24" s="15">
        <f>C12*0.9%/12</f>
        <v>1362.1773600000001</v>
      </c>
      <c r="D24" s="15">
        <f>C24/C6</f>
        <v>7.6499999999999999E-2</v>
      </c>
      <c r="E24" s="3">
        <f>C12*0.9%</f>
        <v>16346.128320000002</v>
      </c>
      <c r="F24" s="15">
        <f t="shared" si="0"/>
        <v>16346.128320000002</v>
      </c>
    </row>
    <row r="25" spans="1:6" s="119" customFormat="1" x14ac:dyDescent="0.3">
      <c r="A25" s="118" t="s">
        <v>128</v>
      </c>
      <c r="B25" s="1" t="s">
        <v>84</v>
      </c>
      <c r="C25" s="15">
        <f>E25/12</f>
        <v>3783.8260000000005</v>
      </c>
      <c r="D25" s="15">
        <f>C25/C6</f>
        <v>0.21249999999999999</v>
      </c>
      <c r="E25" s="3">
        <f>C12*2.5%</f>
        <v>45405.912000000004</v>
      </c>
      <c r="F25" s="15">
        <f t="shared" si="0"/>
        <v>45405.912000000004</v>
      </c>
    </row>
    <row r="26" spans="1:6" s="121" customFormat="1" x14ac:dyDescent="0.3">
      <c r="A26" s="120" t="s">
        <v>129</v>
      </c>
      <c r="B26" s="48" t="s">
        <v>108</v>
      </c>
      <c r="C26" s="49">
        <f>E26/12</f>
        <v>1990.3365666666666</v>
      </c>
      <c r="D26" s="49">
        <f>E26/C6/12</f>
        <v>0.11177747613570671</v>
      </c>
      <c r="E26" s="50">
        <f>C8*1%</f>
        <v>23884.038799999998</v>
      </c>
      <c r="F26" s="15">
        <f t="shared" si="0"/>
        <v>23884.038799999998</v>
      </c>
    </row>
    <row r="27" spans="1:6" s="123" customFormat="1" x14ac:dyDescent="0.3">
      <c r="A27" s="122"/>
      <c r="B27" s="66" t="s">
        <v>92</v>
      </c>
      <c r="C27" s="14">
        <f>SUM(C17:C26)</f>
        <v>122393.28079333334</v>
      </c>
      <c r="D27" s="14">
        <f>SUM(D17:D26)</f>
        <v>7.0144601252145309</v>
      </c>
      <c r="E27" s="14">
        <f>SUM(E17:E26)</f>
        <v>1468719.3695199999</v>
      </c>
      <c r="F27" s="14">
        <f>SUM(F17:F26)</f>
        <v>1468719.3695199999</v>
      </c>
    </row>
    <row r="28" spans="1:6" s="119" customFormat="1" x14ac:dyDescent="0.3">
      <c r="A28" s="118"/>
      <c r="B28" s="1"/>
      <c r="C28" s="15"/>
      <c r="D28" s="15"/>
      <c r="E28" s="3"/>
      <c r="F28" s="3"/>
    </row>
    <row r="29" spans="1:6" s="119" customFormat="1" x14ac:dyDescent="0.3">
      <c r="A29" s="118"/>
      <c r="B29" s="1"/>
      <c r="C29" s="15"/>
      <c r="D29" s="15"/>
      <c r="E29" s="3"/>
      <c r="F29" s="3"/>
    </row>
    <row r="30" spans="1:6" ht="37.5" x14ac:dyDescent="0.3">
      <c r="A30" s="118"/>
      <c r="B30" s="136" t="s">
        <v>94</v>
      </c>
      <c r="C30" s="137">
        <f>(C10-D27)*C6</f>
        <v>26451.879540000013</v>
      </c>
      <c r="D30" s="137">
        <f>C30/C6</f>
        <v>1.4855398747854691</v>
      </c>
      <c r="E30" s="137"/>
      <c r="F30" s="137">
        <f>C30*12</f>
        <v>317422.55448000017</v>
      </c>
    </row>
    <row r="31" spans="1:6" x14ac:dyDescent="0.3">
      <c r="A31" s="118"/>
      <c r="B31" s="1"/>
      <c r="C31" s="15"/>
      <c r="D31" s="15"/>
      <c r="E31" s="3"/>
      <c r="F31" s="3"/>
    </row>
    <row r="32" spans="1:6" x14ac:dyDescent="0.3">
      <c r="A32" s="215" t="s">
        <v>8</v>
      </c>
      <c r="B32" s="217" t="s">
        <v>120</v>
      </c>
      <c r="C32" s="219"/>
      <c r="D32" s="219"/>
      <c r="E32" s="213"/>
      <c r="F32" s="213"/>
    </row>
    <row r="33" spans="1:6" x14ac:dyDescent="0.3">
      <c r="A33" s="216"/>
      <c r="B33" s="218"/>
      <c r="C33" s="220"/>
      <c r="D33" s="220"/>
      <c r="E33" s="214"/>
      <c r="F33" s="214"/>
    </row>
    <row r="34" spans="1:6" x14ac:dyDescent="0.3">
      <c r="A34" s="118" t="s">
        <v>10</v>
      </c>
      <c r="B34" s="147" t="s">
        <v>147</v>
      </c>
      <c r="C34" s="148"/>
      <c r="D34" s="148"/>
      <c r="E34" s="141"/>
      <c r="F34" s="141"/>
    </row>
    <row r="35" spans="1:6" ht="37.5" x14ac:dyDescent="0.3">
      <c r="A35" s="118"/>
      <c r="B35" s="147" t="s">
        <v>146</v>
      </c>
      <c r="C35" s="148"/>
      <c r="D35" s="148"/>
      <c r="E35" s="141"/>
      <c r="F35" s="141"/>
    </row>
    <row r="36" spans="1:6" x14ac:dyDescent="0.3">
      <c r="A36" s="118" t="s">
        <v>12</v>
      </c>
      <c r="B36" s="1" t="s">
        <v>133</v>
      </c>
      <c r="C36" s="15"/>
      <c r="D36" s="15"/>
      <c r="E36" s="3">
        <v>22500</v>
      </c>
      <c r="F36" s="3">
        <v>22500</v>
      </c>
    </row>
    <row r="37" spans="1:6" x14ac:dyDescent="0.3">
      <c r="A37" s="118" t="s">
        <v>13</v>
      </c>
      <c r="B37" s="1" t="s">
        <v>134</v>
      </c>
      <c r="C37" s="15"/>
      <c r="D37" s="15"/>
      <c r="E37" s="3">
        <v>40000</v>
      </c>
      <c r="F37" s="3">
        <v>40000</v>
      </c>
    </row>
    <row r="38" spans="1:6" x14ac:dyDescent="0.3">
      <c r="A38" s="118" t="s">
        <v>14</v>
      </c>
      <c r="B38" s="1" t="s">
        <v>139</v>
      </c>
      <c r="C38" s="15"/>
      <c r="D38" s="15"/>
      <c r="E38" s="139">
        <v>40000</v>
      </c>
      <c r="F38" s="139">
        <v>40000</v>
      </c>
    </row>
    <row r="39" spans="1:6" x14ac:dyDescent="0.3">
      <c r="A39" s="118" t="s">
        <v>130</v>
      </c>
      <c r="B39" s="1" t="s">
        <v>142</v>
      </c>
      <c r="C39" s="15"/>
      <c r="D39" s="15"/>
      <c r="E39" s="3">
        <v>5000</v>
      </c>
      <c r="F39" s="3">
        <v>5000</v>
      </c>
    </row>
    <row r="40" spans="1:6" x14ac:dyDescent="0.3">
      <c r="A40" s="100" t="s">
        <v>15</v>
      </c>
      <c r="B40" s="140" t="s">
        <v>150</v>
      </c>
      <c r="C40" s="14"/>
      <c r="D40" s="55"/>
      <c r="E40" s="54">
        <v>390000</v>
      </c>
      <c r="F40" s="54">
        <v>390000</v>
      </c>
    </row>
    <row r="41" spans="1:6" ht="37.5" x14ac:dyDescent="0.3">
      <c r="A41" s="100" t="s">
        <v>16</v>
      </c>
      <c r="B41" s="140" t="s">
        <v>143</v>
      </c>
      <c r="C41" s="14"/>
      <c r="D41" s="55"/>
      <c r="E41" s="54">
        <v>7000</v>
      </c>
      <c r="F41" s="54">
        <v>7000</v>
      </c>
    </row>
    <row r="42" spans="1:6" ht="21.75" customHeight="1" x14ac:dyDescent="0.3">
      <c r="A42" s="100" t="s">
        <v>17</v>
      </c>
      <c r="B42" s="140" t="s">
        <v>149</v>
      </c>
      <c r="C42" s="14"/>
      <c r="D42" s="55"/>
      <c r="E42" s="54">
        <v>25000</v>
      </c>
      <c r="F42" s="54">
        <v>25000</v>
      </c>
    </row>
    <row r="43" spans="1:6" ht="37.5" x14ac:dyDescent="0.3">
      <c r="A43" s="100" t="s">
        <v>18</v>
      </c>
      <c r="B43" s="140" t="s">
        <v>148</v>
      </c>
      <c r="C43" s="14"/>
      <c r="D43" s="55"/>
      <c r="E43" s="54">
        <v>15000</v>
      </c>
      <c r="F43" s="54">
        <v>15000</v>
      </c>
    </row>
    <row r="44" spans="1:6" ht="37.5" x14ac:dyDescent="0.3">
      <c r="A44" s="100" t="s">
        <v>138</v>
      </c>
      <c r="B44" s="140" t="s">
        <v>151</v>
      </c>
      <c r="C44" s="14"/>
      <c r="D44" s="55"/>
      <c r="E44" s="54">
        <v>49800</v>
      </c>
      <c r="F44" s="54">
        <v>49800</v>
      </c>
    </row>
    <row r="45" spans="1:6" x14ac:dyDescent="0.3">
      <c r="A45" s="100"/>
      <c r="B45" s="140"/>
      <c r="C45" s="14"/>
      <c r="D45" s="20"/>
      <c r="E45" s="54"/>
      <c r="F45" s="54"/>
    </row>
    <row r="46" spans="1:6" x14ac:dyDescent="0.3">
      <c r="A46" s="18"/>
      <c r="B46" s="18"/>
      <c r="C46" s="14"/>
      <c r="D46" s="14"/>
      <c r="E46" s="54"/>
      <c r="F46" s="54"/>
    </row>
    <row r="47" spans="1:6" x14ac:dyDescent="0.3">
      <c r="A47" s="22"/>
      <c r="B47" s="22" t="s">
        <v>135</v>
      </c>
      <c r="C47" s="23"/>
      <c r="D47" s="15"/>
      <c r="E47" s="23">
        <f>SUM(E34:E46)</f>
        <v>594300</v>
      </c>
      <c r="F47" s="23">
        <f>SUM(F34:F46)</f>
        <v>594300</v>
      </c>
    </row>
    <row r="48" spans="1:6" x14ac:dyDescent="0.3">
      <c r="A48" s="100"/>
      <c r="B48" s="22" t="s">
        <v>132</v>
      </c>
      <c r="C48" s="14"/>
      <c r="D48" s="14">
        <f>((F47-F30)/C6/12)+C10</f>
        <v>9.7957884685368715</v>
      </c>
      <c r="E48" s="14"/>
      <c r="F48" s="14"/>
    </row>
    <row r="49" spans="1:6" x14ac:dyDescent="0.3">
      <c r="A49" s="126"/>
      <c r="B49" s="126"/>
      <c r="C49" s="127"/>
      <c r="D49" s="127"/>
      <c r="E49" s="127"/>
      <c r="F49" s="127"/>
    </row>
    <row r="50" spans="1:6" x14ac:dyDescent="0.3">
      <c r="A50" s="126"/>
      <c r="B50" s="126"/>
      <c r="C50" s="127"/>
      <c r="D50" s="127"/>
      <c r="E50" s="127"/>
      <c r="F50" s="127"/>
    </row>
    <row r="51" spans="1:6" x14ac:dyDescent="0.3">
      <c r="A51" s="128"/>
      <c r="B51" s="145" t="s">
        <v>28</v>
      </c>
      <c r="C51" s="146"/>
      <c r="D51" s="129"/>
      <c r="E51" s="129"/>
      <c r="F51" s="129"/>
    </row>
    <row r="52" spans="1:6" x14ac:dyDescent="0.3">
      <c r="A52" s="128"/>
      <c r="B52" s="142" t="s">
        <v>137</v>
      </c>
      <c r="C52" s="143">
        <v>500</v>
      </c>
      <c r="D52" s="129"/>
      <c r="E52" s="129"/>
      <c r="F52" s="129"/>
    </row>
    <row r="53" spans="1:6" x14ac:dyDescent="0.3">
      <c r="A53" s="128"/>
      <c r="B53" s="142" t="s">
        <v>64</v>
      </c>
      <c r="C53" s="143">
        <v>450</v>
      </c>
      <c r="D53" s="129"/>
      <c r="E53" s="129"/>
      <c r="F53" s="129"/>
    </row>
    <row r="54" spans="1:6" x14ac:dyDescent="0.3">
      <c r="A54" s="128"/>
      <c r="B54" s="145" t="s">
        <v>29</v>
      </c>
      <c r="C54" s="143">
        <v>0</v>
      </c>
      <c r="D54" s="129"/>
      <c r="E54" s="129"/>
      <c r="F54" s="129"/>
    </row>
    <row r="55" spans="1:6" x14ac:dyDescent="0.3">
      <c r="A55" s="128"/>
      <c r="B55" s="142" t="s">
        <v>141</v>
      </c>
      <c r="C55" s="144">
        <v>350</v>
      </c>
      <c r="D55" s="129"/>
      <c r="E55" s="129"/>
      <c r="F55" s="129"/>
    </row>
    <row r="56" spans="1:6" x14ac:dyDescent="0.3">
      <c r="A56" s="128"/>
      <c r="B56" s="142" t="s">
        <v>140</v>
      </c>
      <c r="C56" s="144">
        <v>350</v>
      </c>
      <c r="D56" s="129"/>
      <c r="E56" s="129"/>
      <c r="F56" s="129"/>
    </row>
    <row r="57" spans="1:6" x14ac:dyDescent="0.3">
      <c r="A57" s="128"/>
      <c r="B57" s="142" t="s">
        <v>82</v>
      </c>
      <c r="C57" s="143">
        <v>500</v>
      </c>
      <c r="D57" s="129"/>
      <c r="E57" s="129"/>
      <c r="F57" s="129"/>
    </row>
    <row r="58" spans="1:6" x14ac:dyDescent="0.3">
      <c r="A58" s="128"/>
      <c r="B58" s="143" t="s">
        <v>118</v>
      </c>
      <c r="C58" s="143">
        <f>SUM(C52:C57)</f>
        <v>2150</v>
      </c>
      <c r="D58" s="129"/>
      <c r="E58" s="130"/>
      <c r="F58" s="76"/>
    </row>
    <row r="59" spans="1:6" x14ac:dyDescent="0.3">
      <c r="A59" s="128"/>
      <c r="B59" s="178"/>
      <c r="C59" s="179"/>
      <c r="D59" s="179"/>
      <c r="E59" s="180"/>
      <c r="F59" s="76"/>
    </row>
    <row r="60" spans="1:6" ht="54.75" customHeight="1" x14ac:dyDescent="0.3">
      <c r="A60" s="128"/>
      <c r="B60" s="181" t="s">
        <v>136</v>
      </c>
      <c r="C60" s="182"/>
      <c r="D60" s="182"/>
      <c r="E60" s="183"/>
      <c r="F60" s="76"/>
    </row>
    <row r="61" spans="1:6" ht="75" customHeight="1" x14ac:dyDescent="0.3">
      <c r="A61" s="57" t="s">
        <v>131</v>
      </c>
      <c r="B61" s="57"/>
      <c r="C61" s="131"/>
      <c r="D61" s="57"/>
      <c r="E61" s="129"/>
      <c r="F61" s="129"/>
    </row>
    <row r="62" spans="1:6" x14ac:dyDescent="0.3">
      <c r="A62" s="126"/>
      <c r="B62" s="126"/>
      <c r="C62" s="131"/>
      <c r="D62" s="127"/>
      <c r="E62" s="127"/>
      <c r="F62" s="127"/>
    </row>
    <row r="63" spans="1:6" x14ac:dyDescent="0.3">
      <c r="A63" s="132"/>
      <c r="B63" s="132"/>
      <c r="C63" s="131"/>
      <c r="D63" s="131"/>
      <c r="E63" s="131"/>
      <c r="F63" s="131"/>
    </row>
    <row r="64" spans="1:6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s="75" customFormat="1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72"/>
      <c r="B74" s="7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72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</sheetData>
  <mergeCells count="19">
    <mergeCell ref="E1:F1"/>
    <mergeCell ref="A2:F2"/>
    <mergeCell ref="C4:E4"/>
    <mergeCell ref="C5:E5"/>
    <mergeCell ref="C6:E6"/>
    <mergeCell ref="F32:F33"/>
    <mergeCell ref="B59:E59"/>
    <mergeCell ref="B60:E60"/>
    <mergeCell ref="A13:F13"/>
    <mergeCell ref="A15:A16"/>
    <mergeCell ref="B15:B16"/>
    <mergeCell ref="C15:C16"/>
    <mergeCell ref="D15:E15"/>
    <mergeCell ref="F15:F16"/>
    <mergeCell ref="A32:A33"/>
    <mergeCell ref="B32:B33"/>
    <mergeCell ref="C32:C33"/>
    <mergeCell ref="D32:D33"/>
    <mergeCell ref="E32:E33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I27" sqref="I27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8" t="s">
        <v>41</v>
      </c>
      <c r="F1" s="198"/>
      <c r="G1" s="198"/>
    </row>
    <row r="2" spans="1:7" ht="35.25" customHeight="1" x14ac:dyDescent="0.35">
      <c r="A2" s="199" t="s">
        <v>109</v>
      </c>
      <c r="B2" s="199"/>
      <c r="C2" s="199"/>
      <c r="D2" s="199"/>
      <c r="E2" s="199"/>
      <c r="F2" s="199"/>
      <c r="G2" s="199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200" t="s">
        <v>110</v>
      </c>
      <c r="D4" s="186"/>
      <c r="E4" s="186"/>
      <c r="F4" s="74"/>
    </row>
    <row r="5" spans="1:7" ht="19.5" x14ac:dyDescent="0.35">
      <c r="B5" s="73" t="s">
        <v>1</v>
      </c>
      <c r="C5" s="201">
        <v>6</v>
      </c>
      <c r="D5" s="202"/>
      <c r="E5" s="202"/>
      <c r="F5" s="77"/>
    </row>
    <row r="6" spans="1:7" ht="19.5" x14ac:dyDescent="0.35">
      <c r="B6" s="78" t="s">
        <v>2</v>
      </c>
      <c r="C6" s="201">
        <v>11183.8</v>
      </c>
      <c r="D6" s="202"/>
      <c r="E6" s="202"/>
      <c r="F6" s="77"/>
    </row>
    <row r="7" spans="1:7" ht="19.5" x14ac:dyDescent="0.35">
      <c r="B7" s="78" t="s">
        <v>89</v>
      </c>
      <c r="C7" s="79">
        <v>1260</v>
      </c>
      <c r="D7" s="80"/>
      <c r="E7" s="81"/>
      <c r="F7" s="77"/>
    </row>
    <row r="8" spans="1:7" ht="39" x14ac:dyDescent="0.3">
      <c r="B8" s="98" t="s">
        <v>96</v>
      </c>
      <c r="C8" s="195"/>
      <c r="D8" s="196"/>
      <c r="E8" s="197"/>
      <c r="F8" s="83"/>
    </row>
    <row r="9" spans="1:7" ht="19.5" x14ac:dyDescent="0.3">
      <c r="B9" s="108" t="s">
        <v>91</v>
      </c>
      <c r="C9" s="105">
        <v>640304.4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 x14ac:dyDescent="0.3">
      <c r="A13" s="184"/>
      <c r="B13" s="185"/>
      <c r="C13" s="185"/>
      <c r="D13" s="185"/>
      <c r="E13" s="186"/>
      <c r="F13" s="186"/>
      <c r="G13" s="186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7" t="s">
        <v>4</v>
      </c>
      <c r="B15" s="159" t="s">
        <v>5</v>
      </c>
      <c r="C15" s="189" t="s">
        <v>32</v>
      </c>
      <c r="D15" s="191" t="s">
        <v>43</v>
      </c>
      <c r="E15" s="192"/>
      <c r="F15" s="189" t="s">
        <v>80</v>
      </c>
      <c r="G15" s="193" t="s">
        <v>52</v>
      </c>
    </row>
    <row r="16" spans="1:7" ht="75" x14ac:dyDescent="0.3">
      <c r="A16" s="188"/>
      <c r="B16" s="160"/>
      <c r="C16" s="190"/>
      <c r="D16" s="116" t="s">
        <v>6</v>
      </c>
      <c r="E16" s="116" t="s">
        <v>42</v>
      </c>
      <c r="F16" s="190"/>
      <c r="G16" s="194"/>
    </row>
    <row r="17" spans="1:7" x14ac:dyDescent="0.3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 x14ac:dyDescent="0.3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 x14ac:dyDescent="0.3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 x14ac:dyDescent="0.3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 x14ac:dyDescent="0.3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9"/>
      <c r="C48" s="176"/>
      <c r="D48" s="151"/>
      <c r="E48" s="152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7" t="s">
        <v>34</v>
      </c>
      <c r="C50" s="177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8"/>
      <c r="C60" s="179"/>
      <c r="D60" s="179"/>
      <c r="E60" s="180"/>
      <c r="F60" s="76"/>
      <c r="G60" s="76"/>
    </row>
    <row r="61" spans="1:7" ht="64.5" customHeight="1" x14ac:dyDescent="0.3">
      <c r="A61" s="128"/>
      <c r="B61" s="181" t="s">
        <v>95</v>
      </c>
      <c r="C61" s="182"/>
      <c r="D61" s="182"/>
      <c r="E61" s="183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zoomScale="75" zoomScaleNormal="75" workbookViewId="0">
      <selection activeCell="D22" sqref="D22"/>
    </sheetView>
  </sheetViews>
  <sheetFormatPr defaultColWidth="8.85546875" defaultRowHeight="15" x14ac:dyDescent="0.2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70" t="s">
        <v>41</v>
      </c>
      <c r="F1" s="170"/>
      <c r="G1" s="170"/>
    </row>
    <row r="2" spans="1:7" ht="50.25" customHeight="1" x14ac:dyDescent="0.35">
      <c r="A2" s="199" t="s">
        <v>100</v>
      </c>
      <c r="B2" s="199"/>
      <c r="C2" s="199"/>
      <c r="D2" s="199"/>
      <c r="E2" s="199"/>
      <c r="F2" s="199"/>
      <c r="G2" s="199"/>
    </row>
    <row r="3" spans="1:7" ht="15.75" x14ac:dyDescent="0.25">
      <c r="B3" s="7"/>
      <c r="C3" s="8"/>
      <c r="D3" s="8"/>
      <c r="E3" s="8"/>
      <c r="F3" s="8"/>
    </row>
    <row r="4" spans="1:7" s="76" customFormat="1" ht="19.5" x14ac:dyDescent="0.35">
      <c r="A4" s="72"/>
      <c r="B4" s="73" t="s">
        <v>0</v>
      </c>
      <c r="C4" s="200" t="s">
        <v>101</v>
      </c>
      <c r="D4" s="186"/>
      <c r="E4" s="186"/>
      <c r="F4" s="74"/>
      <c r="G4" s="75"/>
    </row>
    <row r="5" spans="1:7" s="76" customFormat="1" ht="19.5" x14ac:dyDescent="0.35">
      <c r="A5" s="72"/>
      <c r="B5" s="73" t="s">
        <v>1</v>
      </c>
      <c r="C5" s="201">
        <v>4</v>
      </c>
      <c r="D5" s="202"/>
      <c r="E5" s="202"/>
      <c r="F5" s="77"/>
      <c r="G5" s="75"/>
    </row>
    <row r="6" spans="1:7" s="76" customFormat="1" ht="19.5" x14ac:dyDescent="0.35">
      <c r="A6" s="72"/>
      <c r="B6" s="78" t="s">
        <v>2</v>
      </c>
      <c r="C6" s="211">
        <v>2256.3000000000002</v>
      </c>
      <c r="D6" s="212"/>
      <c r="E6" s="212"/>
      <c r="F6" s="77"/>
      <c r="G6" s="75"/>
    </row>
    <row r="7" spans="1:7" s="76" customFormat="1" ht="19.5" x14ac:dyDescent="0.3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 x14ac:dyDescent="0.3">
      <c r="A8" s="72"/>
      <c r="B8" s="98" t="s">
        <v>96</v>
      </c>
      <c r="C8" s="195"/>
      <c r="D8" s="196"/>
      <c r="E8" s="197"/>
      <c r="F8" s="83"/>
      <c r="G8" s="75"/>
    </row>
    <row r="9" spans="1:7" s="76" customFormat="1" ht="18.75" customHeight="1" x14ac:dyDescent="0.3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 x14ac:dyDescent="0.3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 x14ac:dyDescent="0.3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 x14ac:dyDescent="0.3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 x14ac:dyDescent="0.25">
      <c r="A13" s="209"/>
      <c r="B13" s="210"/>
      <c r="C13" s="210"/>
      <c r="D13" s="210"/>
      <c r="E13" s="173"/>
      <c r="F13" s="173"/>
      <c r="G13" s="173"/>
    </row>
    <row r="14" spans="1:7" x14ac:dyDescent="0.25">
      <c r="A14" s="69"/>
      <c r="B14" s="70"/>
      <c r="C14" s="70"/>
      <c r="D14" s="63"/>
      <c r="E14" s="64"/>
      <c r="F14" s="71"/>
      <c r="G14" s="71"/>
    </row>
    <row r="15" spans="1:7" ht="65.25" customHeight="1" x14ac:dyDescent="0.25">
      <c r="A15" s="157" t="s">
        <v>4</v>
      </c>
      <c r="B15" s="159" t="s">
        <v>5</v>
      </c>
      <c r="C15" s="161" t="s">
        <v>32</v>
      </c>
      <c r="D15" s="163" t="s">
        <v>43</v>
      </c>
      <c r="E15" s="164"/>
      <c r="F15" s="161" t="s">
        <v>80</v>
      </c>
      <c r="G15" s="165" t="s">
        <v>52</v>
      </c>
    </row>
    <row r="16" spans="1:7" ht="45" customHeight="1" x14ac:dyDescent="0.25">
      <c r="A16" s="158"/>
      <c r="B16" s="160"/>
      <c r="C16" s="162"/>
      <c r="D16" s="37" t="s">
        <v>6</v>
      </c>
      <c r="E16" s="45" t="s">
        <v>42</v>
      </c>
      <c r="F16" s="162"/>
      <c r="G16" s="166"/>
    </row>
    <row r="17" spans="1:7" ht="27" customHeight="1" x14ac:dyDescent="0.3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 x14ac:dyDescent="0.3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 x14ac:dyDescent="0.3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 x14ac:dyDescent="0.3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 x14ac:dyDescent="0.3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 x14ac:dyDescent="0.3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 x14ac:dyDescent="0.3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 x14ac:dyDescent="0.3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 x14ac:dyDescent="0.3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 x14ac:dyDescent="0.3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 x14ac:dyDescent="0.3">
      <c r="A27" s="2"/>
      <c r="B27" s="1"/>
      <c r="C27" s="15"/>
      <c r="D27" s="15"/>
      <c r="E27" s="3"/>
      <c r="F27" s="3"/>
      <c r="G27" s="3"/>
    </row>
    <row r="28" spans="1:7" s="52" customFormat="1" ht="19.5" customHeight="1" x14ac:dyDescent="0.3">
      <c r="A28" s="2"/>
      <c r="B28" s="1"/>
      <c r="C28" s="15"/>
      <c r="D28" s="15"/>
      <c r="E28" s="3"/>
      <c r="F28" s="3"/>
      <c r="G28" s="3"/>
    </row>
    <row r="29" spans="1:7" ht="37.5" x14ac:dyDescent="0.3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 x14ac:dyDescent="0.3">
      <c r="A30" s="2"/>
      <c r="B30" s="1"/>
      <c r="C30" s="15"/>
      <c r="D30" s="15"/>
      <c r="E30" s="3"/>
      <c r="F30" s="3"/>
      <c r="G30" s="3"/>
    </row>
    <row r="31" spans="1:7" ht="18.75" x14ac:dyDescent="0.3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 x14ac:dyDescent="0.3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 x14ac:dyDescent="0.3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 x14ac:dyDescent="0.3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 x14ac:dyDescent="0.3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 x14ac:dyDescent="0.3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 x14ac:dyDescent="0.3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 x14ac:dyDescent="0.3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 x14ac:dyDescent="0.3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 x14ac:dyDescent="0.3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 x14ac:dyDescent="0.3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 x14ac:dyDescent="0.3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 x14ac:dyDescent="0.3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 x14ac:dyDescent="0.3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 x14ac:dyDescent="0.3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 x14ac:dyDescent="0.3">
      <c r="A46" s="17"/>
      <c r="B46" s="149"/>
      <c r="C46" s="150"/>
      <c r="D46" s="151"/>
      <c r="E46" s="152"/>
      <c r="F46" s="55"/>
      <c r="G46" s="14"/>
    </row>
    <row r="47" spans="1:7" x14ac:dyDescent="0.25">
      <c r="A47" s="24"/>
      <c r="B47" s="24"/>
      <c r="C47" s="25"/>
      <c r="D47" s="25"/>
      <c r="E47" s="25"/>
      <c r="F47" s="25"/>
    </row>
    <row r="48" spans="1:7" ht="20.25" x14ac:dyDescent="0.3">
      <c r="A48" s="24"/>
      <c r="B48" s="153" t="s">
        <v>34</v>
      </c>
      <c r="C48" s="153"/>
      <c r="D48" s="26">
        <v>500</v>
      </c>
    </row>
    <row r="49" spans="1:7" x14ac:dyDescent="0.25">
      <c r="A49" s="24"/>
      <c r="B49" s="24"/>
      <c r="C49" s="25"/>
      <c r="D49" s="25"/>
      <c r="E49" s="25"/>
      <c r="F49" s="25"/>
    </row>
    <row r="50" spans="1:7" ht="18.75" x14ac:dyDescent="0.3">
      <c r="A50" s="27"/>
      <c r="B50" s="22" t="s">
        <v>28</v>
      </c>
      <c r="C50" s="99"/>
      <c r="D50" s="30"/>
      <c r="E50" s="30"/>
      <c r="F50" s="30"/>
      <c r="G50" s="31"/>
    </row>
    <row r="51" spans="1:7" x14ac:dyDescent="0.25">
      <c r="A51" s="27"/>
      <c r="B51" s="30"/>
      <c r="C51" s="30"/>
      <c r="D51" s="30"/>
      <c r="E51" s="31"/>
      <c r="F51" s="6"/>
      <c r="G51" s="6"/>
    </row>
    <row r="52" spans="1:7" x14ac:dyDescent="0.25">
      <c r="A52" s="27"/>
      <c r="B52" s="203"/>
      <c r="C52" s="204"/>
      <c r="D52" s="204"/>
      <c r="E52" s="205"/>
      <c r="F52" s="6"/>
      <c r="G52" s="6"/>
    </row>
    <row r="53" spans="1:7" ht="52.5" customHeight="1" x14ac:dyDescent="0.25">
      <c r="A53" s="27"/>
      <c r="B53" s="206" t="s">
        <v>95</v>
      </c>
      <c r="C53" s="207"/>
      <c r="D53" s="207"/>
      <c r="E53" s="208"/>
      <c r="F53" s="6"/>
      <c r="G53" s="6"/>
    </row>
    <row r="54" spans="1:7" ht="48.75" customHeight="1" x14ac:dyDescent="0.3">
      <c r="A54" s="57" t="s">
        <v>39</v>
      </c>
      <c r="B54" s="57"/>
      <c r="C54" s="35"/>
      <c r="D54" s="57"/>
      <c r="E54" s="30"/>
      <c r="F54" s="30"/>
      <c r="G54" s="31"/>
    </row>
    <row r="55" spans="1:7" x14ac:dyDescent="0.25">
      <c r="A55" s="24"/>
      <c r="B55" s="24"/>
      <c r="C55" s="35"/>
      <c r="D55" s="25"/>
      <c r="E55" s="25"/>
      <c r="F55" s="25"/>
    </row>
    <row r="56" spans="1:7" x14ac:dyDescent="0.25">
      <c r="A56" s="34"/>
      <c r="B56" s="34"/>
      <c r="C56" s="35"/>
      <c r="D56" s="35"/>
      <c r="E56" s="35"/>
      <c r="F56" s="35"/>
    </row>
    <row r="57" spans="1:7" x14ac:dyDescent="0.25">
      <c r="A57" s="34"/>
      <c r="B57" s="34"/>
      <c r="C57" s="35"/>
      <c r="D57" s="35"/>
      <c r="E57" s="35"/>
      <c r="F57" s="35"/>
    </row>
    <row r="58" spans="1:7" x14ac:dyDescent="0.25">
      <c r="A58" s="34"/>
      <c r="B58" s="34"/>
      <c r="C58" s="35"/>
      <c r="D58" s="35"/>
      <c r="E58" s="35"/>
      <c r="F58" s="35"/>
    </row>
    <row r="59" spans="1:7" x14ac:dyDescent="0.25">
      <c r="A59" s="34"/>
      <c r="B59" s="34"/>
      <c r="C59" s="35"/>
      <c r="D59" s="35"/>
      <c r="E59" s="35"/>
      <c r="F59" s="35"/>
    </row>
    <row r="60" spans="1:7" x14ac:dyDescent="0.25">
      <c r="A60" s="34"/>
      <c r="B60" s="34"/>
      <c r="C60" s="35"/>
      <c r="D60" s="35"/>
      <c r="E60" s="35"/>
      <c r="F60" s="35"/>
    </row>
    <row r="61" spans="1:7" s="5" customFormat="1" x14ac:dyDescent="0.25">
      <c r="A61" s="34"/>
      <c r="B61" s="34"/>
      <c r="C61" s="35"/>
      <c r="D61" s="35"/>
      <c r="E61" s="35"/>
      <c r="F61" s="35"/>
    </row>
    <row r="62" spans="1:7" s="5" customFormat="1" x14ac:dyDescent="0.25">
      <c r="A62" s="34"/>
      <c r="B62" s="34"/>
      <c r="C62" s="35"/>
      <c r="D62" s="35"/>
      <c r="E62" s="35"/>
      <c r="F62" s="35"/>
    </row>
    <row r="63" spans="1:7" s="5" customFormat="1" x14ac:dyDescent="0.25">
      <c r="A63" s="34"/>
      <c r="B63" s="34"/>
      <c r="C63" s="35"/>
      <c r="D63" s="35"/>
      <c r="E63" s="35"/>
      <c r="F63" s="35"/>
    </row>
    <row r="64" spans="1:7" s="5" customFormat="1" x14ac:dyDescent="0.25">
      <c r="A64" s="34"/>
      <c r="B64" s="34"/>
      <c r="C64" s="35"/>
      <c r="D64" s="35"/>
      <c r="E64" s="35"/>
      <c r="F64" s="35"/>
    </row>
    <row r="65" spans="1:6" s="5" customFormat="1" x14ac:dyDescent="0.25">
      <c r="A65" s="34"/>
      <c r="B65" s="34"/>
      <c r="C65" s="35"/>
      <c r="D65" s="35"/>
      <c r="E65" s="35"/>
      <c r="F65" s="35"/>
    </row>
    <row r="66" spans="1:6" s="5" customFormat="1" x14ac:dyDescent="0.25">
      <c r="A66" s="34"/>
      <c r="B66" s="34"/>
      <c r="C66" s="35"/>
      <c r="D66" s="35"/>
      <c r="E66" s="35"/>
      <c r="F66" s="35"/>
    </row>
    <row r="67" spans="1:6" s="5" customFormat="1" x14ac:dyDescent="0.25">
      <c r="A67" s="4"/>
      <c r="B67" s="4"/>
      <c r="C67" s="35"/>
      <c r="D67" s="35"/>
      <c r="E67" s="35"/>
      <c r="F67" s="35"/>
    </row>
    <row r="68" spans="1:6" s="5" customFormat="1" x14ac:dyDescent="0.25">
      <c r="A68" s="4"/>
      <c r="B68" s="4"/>
      <c r="C68" s="35"/>
      <c r="D68" s="35"/>
      <c r="E68" s="35"/>
      <c r="F68" s="35"/>
    </row>
    <row r="69" spans="1:6" s="5" customFormat="1" x14ac:dyDescent="0.25">
      <c r="A69" s="4"/>
      <c r="B69" s="4"/>
      <c r="C69" s="35"/>
      <c r="D69" s="35"/>
      <c r="E69" s="35"/>
      <c r="F69" s="35"/>
    </row>
    <row r="70" spans="1:6" s="5" customFormat="1" x14ac:dyDescent="0.25">
      <c r="A70" s="4"/>
      <c r="B70" s="4"/>
      <c r="C70" s="35"/>
      <c r="D70" s="35"/>
      <c r="E70" s="35"/>
      <c r="F70" s="35"/>
    </row>
    <row r="71" spans="1:6" s="5" customFormat="1" x14ac:dyDescent="0.25">
      <c r="A71" s="4"/>
      <c r="B71" s="4"/>
      <c r="C71" s="35"/>
      <c r="D71" s="35"/>
      <c r="E71" s="35"/>
      <c r="F71" s="35"/>
    </row>
    <row r="72" spans="1:6" s="5" customFormat="1" x14ac:dyDescent="0.25">
      <c r="A72" s="4"/>
      <c r="B72" s="4"/>
      <c r="C72" s="35"/>
      <c r="D72" s="35"/>
      <c r="E72" s="35"/>
      <c r="F72" s="35"/>
    </row>
    <row r="73" spans="1:6" s="5" customFormat="1" x14ac:dyDescent="0.25">
      <c r="A73" s="4"/>
      <c r="B73" s="4"/>
      <c r="C73" s="35"/>
      <c r="D73" s="35"/>
      <c r="E73" s="35"/>
      <c r="F73" s="35"/>
    </row>
    <row r="74" spans="1:6" s="5" customFormat="1" x14ac:dyDescent="0.25">
      <c r="A74" s="4"/>
      <c r="B74" s="4"/>
      <c r="C74" s="35"/>
      <c r="D74" s="35"/>
      <c r="E74" s="35"/>
      <c r="F74" s="35"/>
    </row>
    <row r="75" spans="1:6" s="5" customFormat="1" x14ac:dyDescent="0.25">
      <c r="A75" s="4"/>
      <c r="B75" s="4"/>
      <c r="C75" s="35"/>
      <c r="D75" s="35"/>
      <c r="E75" s="35"/>
      <c r="F75" s="35"/>
    </row>
    <row r="76" spans="1:6" s="5" customFormat="1" x14ac:dyDescent="0.25">
      <c r="A76" s="4"/>
      <c r="B76" s="4"/>
      <c r="C76" s="35"/>
      <c r="D76" s="35"/>
      <c r="E76" s="35"/>
      <c r="F76" s="35"/>
    </row>
    <row r="77" spans="1:6" s="5" customFormat="1" x14ac:dyDescent="0.25">
      <c r="A77" s="4"/>
      <c r="B77" s="4"/>
      <c r="C77" s="35"/>
      <c r="D77" s="35"/>
      <c r="E77" s="35"/>
      <c r="F77" s="35"/>
    </row>
    <row r="78" spans="1:6" s="5" customFormat="1" x14ac:dyDescent="0.25">
      <c r="A78" s="4"/>
      <c r="B78" s="4"/>
      <c r="C78" s="35"/>
      <c r="D78" s="35"/>
      <c r="E78" s="35"/>
      <c r="F78" s="35"/>
    </row>
    <row r="79" spans="1:6" s="5" customFormat="1" x14ac:dyDescent="0.25">
      <c r="A79" s="4"/>
      <c r="B79" s="4"/>
      <c r="C79" s="35"/>
      <c r="D79" s="35"/>
      <c r="E79" s="35"/>
      <c r="F79" s="35"/>
    </row>
    <row r="80" spans="1:6" s="5" customFormat="1" x14ac:dyDescent="0.25">
      <c r="A80" s="4"/>
      <c r="B80" s="4"/>
      <c r="C80" s="35"/>
      <c r="D80" s="35"/>
      <c r="E80" s="35"/>
      <c r="F80" s="35"/>
    </row>
    <row r="81" spans="1:6" s="5" customFormat="1" x14ac:dyDescent="0.25">
      <c r="A81" s="4"/>
      <c r="B81" s="4"/>
      <c r="C81" s="35"/>
      <c r="D81" s="35"/>
      <c r="E81" s="35"/>
      <c r="F81" s="35"/>
    </row>
    <row r="82" spans="1:6" s="5" customFormat="1" x14ac:dyDescent="0.25">
      <c r="A82" s="4"/>
      <c r="B82" s="4"/>
      <c r="C82" s="35"/>
      <c r="D82" s="35"/>
      <c r="E82" s="35"/>
      <c r="F82" s="35"/>
    </row>
    <row r="83" spans="1:6" s="5" customFormat="1" x14ac:dyDescent="0.25">
      <c r="A83" s="4"/>
      <c r="B83" s="4"/>
      <c r="C83" s="35"/>
      <c r="D83" s="35"/>
      <c r="E83" s="35"/>
      <c r="F83" s="35"/>
    </row>
    <row r="84" spans="1:6" s="5" customFormat="1" x14ac:dyDescent="0.25">
      <c r="A84" s="4"/>
      <c r="B84" s="4"/>
      <c r="C84" s="35"/>
      <c r="D84" s="35"/>
      <c r="E84" s="35"/>
      <c r="F84" s="35"/>
    </row>
    <row r="85" spans="1:6" s="5" customFormat="1" x14ac:dyDescent="0.25">
      <c r="A85" s="4"/>
      <c r="B85" s="4"/>
      <c r="C85" s="35"/>
      <c r="D85" s="35"/>
      <c r="E85" s="35"/>
      <c r="F85" s="35"/>
    </row>
    <row r="86" spans="1:6" s="5" customFormat="1" x14ac:dyDescent="0.25">
      <c r="A86" s="4"/>
      <c r="B86" s="4"/>
      <c r="C86" s="35"/>
      <c r="D86" s="35"/>
      <c r="E86" s="35"/>
      <c r="F86" s="35"/>
    </row>
    <row r="87" spans="1:6" s="5" customFormat="1" x14ac:dyDescent="0.25">
      <c r="A87" s="4"/>
      <c r="B87" s="4"/>
      <c r="C87" s="35"/>
      <c r="D87" s="35"/>
      <c r="E87" s="35"/>
      <c r="F87" s="35"/>
    </row>
    <row r="88" spans="1:6" s="5" customFormat="1" x14ac:dyDescent="0.25">
      <c r="A88" s="4"/>
      <c r="B88" s="4"/>
      <c r="C88" s="35"/>
      <c r="D88" s="35"/>
      <c r="E88" s="35"/>
      <c r="F88" s="35"/>
    </row>
    <row r="89" spans="1:6" s="5" customFormat="1" x14ac:dyDescent="0.25">
      <c r="A89" s="4"/>
      <c r="B89" s="4"/>
      <c r="C89" s="35"/>
      <c r="D89" s="35"/>
      <c r="E89" s="35"/>
      <c r="F89" s="35"/>
    </row>
    <row r="90" spans="1:6" s="5" customFormat="1" x14ac:dyDescent="0.25">
      <c r="A90" s="4"/>
      <c r="B90" s="4"/>
      <c r="C90" s="35"/>
      <c r="D90" s="35"/>
      <c r="E90" s="35"/>
      <c r="F90" s="35"/>
    </row>
    <row r="91" spans="1:6" s="5" customFormat="1" x14ac:dyDescent="0.25">
      <c r="A91" s="4"/>
      <c r="B91" s="4"/>
      <c r="C91" s="35"/>
      <c r="D91" s="35"/>
      <c r="E91" s="35"/>
      <c r="F91" s="35"/>
    </row>
    <row r="92" spans="1:6" s="5" customFormat="1" x14ac:dyDescent="0.25">
      <c r="A92" s="4"/>
      <c r="B92" s="4"/>
      <c r="C92" s="35"/>
      <c r="D92" s="35"/>
      <c r="E92" s="35"/>
      <c r="F92" s="35"/>
    </row>
    <row r="93" spans="1:6" s="5" customFormat="1" x14ac:dyDescent="0.25">
      <c r="A93" s="4"/>
      <c r="B93" s="4"/>
      <c r="C93" s="35"/>
      <c r="D93" s="35"/>
      <c r="E93" s="35"/>
      <c r="F93" s="35"/>
    </row>
    <row r="94" spans="1:6" s="5" customFormat="1" x14ac:dyDescent="0.25">
      <c r="A94" s="4"/>
      <c r="B94" s="4"/>
      <c r="C94" s="35"/>
      <c r="D94" s="35"/>
      <c r="E94" s="35"/>
      <c r="F94" s="35"/>
    </row>
    <row r="95" spans="1:6" s="5" customFormat="1" x14ac:dyDescent="0.25">
      <c r="A95" s="4"/>
      <c r="B95" s="4"/>
      <c r="C95" s="35"/>
      <c r="D95" s="35"/>
      <c r="E95" s="35"/>
      <c r="F95" s="35"/>
    </row>
    <row r="96" spans="1:6" s="5" customFormat="1" x14ac:dyDescent="0.25">
      <c r="A96" s="4"/>
      <c r="B96" s="4"/>
      <c r="C96" s="35"/>
      <c r="D96" s="35"/>
      <c r="E96" s="35"/>
      <c r="F96" s="35"/>
    </row>
    <row r="97" spans="1:6" s="5" customFormat="1" x14ac:dyDescent="0.25">
      <c r="A97" s="4"/>
      <c r="B97" s="4"/>
      <c r="C97" s="35"/>
      <c r="D97" s="35"/>
      <c r="E97" s="35"/>
      <c r="F97" s="35"/>
    </row>
    <row r="98" spans="1:6" s="5" customFormat="1" x14ac:dyDescent="0.25">
      <c r="A98" s="4"/>
      <c r="B98" s="4"/>
      <c r="C98" s="4"/>
      <c r="D98" s="35"/>
      <c r="E98" s="35"/>
      <c r="F98" s="35"/>
    </row>
    <row r="99" spans="1:6" s="5" customFormat="1" x14ac:dyDescent="0.25">
      <c r="A99" s="4"/>
      <c r="B99" s="4"/>
      <c r="C99" s="4"/>
      <c r="D99" s="35"/>
      <c r="E99" s="35"/>
      <c r="F99" s="35"/>
    </row>
    <row r="100" spans="1:6" s="5" customFormat="1" x14ac:dyDescent="0.25">
      <c r="A100" s="4"/>
      <c r="B100" s="4"/>
      <c r="C100" s="4"/>
      <c r="D100" s="35"/>
      <c r="E100" s="35"/>
      <c r="F100" s="35"/>
    </row>
    <row r="101" spans="1:6" s="5" customFormat="1" x14ac:dyDescent="0.25">
      <c r="A101" s="4"/>
      <c r="B101" s="4"/>
      <c r="C101" s="4"/>
      <c r="D101" s="35"/>
      <c r="E101" s="35"/>
      <c r="F101" s="35"/>
    </row>
    <row r="102" spans="1:6" s="5" customFormat="1" x14ac:dyDescent="0.25">
      <c r="A102" s="4"/>
      <c r="B102" s="4"/>
      <c r="C102" s="4"/>
      <c r="D102" s="35"/>
      <c r="E102" s="35"/>
      <c r="F102" s="35"/>
    </row>
  </sheetData>
  <mergeCells count="18">
    <mergeCell ref="E1:G1"/>
    <mergeCell ref="A2:G2"/>
    <mergeCell ref="C4:E4"/>
    <mergeCell ref="C5:E5"/>
    <mergeCell ref="C6:E6"/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5" zoomScaleNormal="75" workbookViewId="0">
      <selection activeCell="D23" sqref="D23"/>
    </sheetView>
  </sheetViews>
  <sheetFormatPr defaultColWidth="8.85546875" defaultRowHeight="15" x14ac:dyDescent="0.2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70" t="s">
        <v>41</v>
      </c>
      <c r="F1" s="170"/>
      <c r="G1" s="170"/>
    </row>
    <row r="2" spans="1:7" ht="50.25" customHeight="1" x14ac:dyDescent="0.35">
      <c r="A2" s="199" t="s">
        <v>105</v>
      </c>
      <c r="B2" s="199"/>
      <c r="C2" s="199"/>
      <c r="D2" s="199"/>
      <c r="E2" s="199"/>
      <c r="F2" s="199"/>
      <c r="G2" s="199"/>
    </row>
    <row r="3" spans="1:7" ht="15.75" x14ac:dyDescent="0.25">
      <c r="B3" s="7"/>
      <c r="C3" s="8"/>
      <c r="D3" s="8"/>
      <c r="E3" s="8"/>
      <c r="F3" s="8"/>
    </row>
    <row r="4" spans="1:7" s="76" customFormat="1" ht="19.5" x14ac:dyDescent="0.35">
      <c r="A4" s="72"/>
      <c r="B4" s="73" t="s">
        <v>0</v>
      </c>
      <c r="C4" s="200" t="s">
        <v>107</v>
      </c>
      <c r="D4" s="186"/>
      <c r="E4" s="186"/>
      <c r="F4" s="74"/>
      <c r="G4" s="75"/>
    </row>
    <row r="5" spans="1:7" s="76" customFormat="1" ht="19.5" x14ac:dyDescent="0.35">
      <c r="A5" s="72"/>
      <c r="B5" s="73" t="s">
        <v>1</v>
      </c>
      <c r="C5" s="201">
        <v>4</v>
      </c>
      <c r="D5" s="202"/>
      <c r="E5" s="202"/>
      <c r="F5" s="77"/>
      <c r="G5" s="75"/>
    </row>
    <row r="6" spans="1:7" s="76" customFormat="1" ht="19.5" x14ac:dyDescent="0.35">
      <c r="A6" s="72"/>
      <c r="B6" s="78" t="s">
        <v>2</v>
      </c>
      <c r="C6" s="201">
        <v>7165.3</v>
      </c>
      <c r="D6" s="202"/>
      <c r="E6" s="202"/>
      <c r="F6" s="77"/>
      <c r="G6" s="75"/>
    </row>
    <row r="7" spans="1:7" s="76" customFormat="1" ht="19.5" x14ac:dyDescent="0.3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 x14ac:dyDescent="0.3">
      <c r="A8" s="72"/>
      <c r="B8" s="98" t="s">
        <v>96</v>
      </c>
      <c r="C8" s="195"/>
      <c r="D8" s="196"/>
      <c r="E8" s="197"/>
      <c r="F8" s="83"/>
      <c r="G8" s="75"/>
    </row>
    <row r="9" spans="1:7" s="76" customFormat="1" ht="18.75" customHeight="1" x14ac:dyDescent="0.3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 x14ac:dyDescent="0.3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 x14ac:dyDescent="0.3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 x14ac:dyDescent="0.3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 x14ac:dyDescent="0.25">
      <c r="A13" s="209"/>
      <c r="B13" s="210"/>
      <c r="C13" s="210"/>
      <c r="D13" s="210"/>
      <c r="E13" s="173"/>
      <c r="F13" s="173"/>
      <c r="G13" s="173"/>
    </row>
    <row r="14" spans="1:7" x14ac:dyDescent="0.25">
      <c r="A14" s="69"/>
      <c r="B14" s="70"/>
      <c r="C14" s="70"/>
      <c r="D14" s="92"/>
      <c r="E14" s="93"/>
      <c r="F14" s="71"/>
      <c r="G14" s="71"/>
    </row>
    <row r="15" spans="1:7" ht="65.25" customHeight="1" x14ac:dyDescent="0.25">
      <c r="A15" s="157" t="s">
        <v>4</v>
      </c>
      <c r="B15" s="159" t="s">
        <v>5</v>
      </c>
      <c r="C15" s="161" t="s">
        <v>32</v>
      </c>
      <c r="D15" s="163" t="s">
        <v>43</v>
      </c>
      <c r="E15" s="164"/>
      <c r="F15" s="161" t="s">
        <v>80</v>
      </c>
      <c r="G15" s="165" t="s">
        <v>52</v>
      </c>
    </row>
    <row r="16" spans="1:7" ht="45" customHeight="1" x14ac:dyDescent="0.25">
      <c r="A16" s="158"/>
      <c r="B16" s="160"/>
      <c r="C16" s="162"/>
      <c r="D16" s="94" t="s">
        <v>6</v>
      </c>
      <c r="E16" s="45" t="s">
        <v>42</v>
      </c>
      <c r="F16" s="162"/>
      <c r="G16" s="166"/>
    </row>
    <row r="17" spans="1:7" ht="27" customHeight="1" x14ac:dyDescent="0.3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 x14ac:dyDescent="0.3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 x14ac:dyDescent="0.3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 x14ac:dyDescent="0.3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 x14ac:dyDescent="0.3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 x14ac:dyDescent="0.3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 x14ac:dyDescent="0.3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 x14ac:dyDescent="0.3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 x14ac:dyDescent="0.3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 x14ac:dyDescent="0.3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 x14ac:dyDescent="0.3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 x14ac:dyDescent="0.3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 x14ac:dyDescent="0.3">
      <c r="A29" s="2"/>
      <c r="B29" s="1"/>
      <c r="C29" s="15"/>
      <c r="D29" s="15"/>
      <c r="E29" s="3"/>
      <c r="F29" s="3"/>
      <c r="G29" s="3"/>
    </row>
    <row r="30" spans="1:7" s="52" customFormat="1" ht="19.5" customHeight="1" x14ac:dyDescent="0.3">
      <c r="A30" s="2"/>
      <c r="B30" s="1"/>
      <c r="C30" s="15"/>
      <c r="D30" s="15"/>
      <c r="E30" s="3"/>
      <c r="F30" s="3"/>
      <c r="G30" s="3"/>
    </row>
    <row r="31" spans="1:7" ht="37.5" x14ac:dyDescent="0.3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 x14ac:dyDescent="0.3">
      <c r="A32" s="2"/>
      <c r="B32" s="1"/>
      <c r="C32" s="15"/>
      <c r="D32" s="15"/>
      <c r="E32" s="3"/>
      <c r="F32" s="3"/>
      <c r="G32" s="3"/>
    </row>
    <row r="33" spans="1:7" ht="18.75" x14ac:dyDescent="0.3">
      <c r="A33" s="2"/>
      <c r="B33" s="1"/>
      <c r="C33" s="15"/>
      <c r="D33" s="15"/>
      <c r="E33" s="3"/>
      <c r="F33" s="3"/>
      <c r="G33" s="3"/>
    </row>
    <row r="34" spans="1:7" ht="18.75" x14ac:dyDescent="0.3">
      <c r="A34" s="2"/>
      <c r="B34" s="1"/>
      <c r="C34" s="15"/>
      <c r="D34" s="15"/>
      <c r="E34" s="3"/>
      <c r="F34" s="3"/>
      <c r="G34" s="3"/>
    </row>
    <row r="35" spans="1:7" ht="18.75" x14ac:dyDescent="0.3">
      <c r="A35" s="2"/>
      <c r="B35" s="1"/>
      <c r="C35" s="15"/>
      <c r="D35" s="15"/>
      <c r="E35" s="3"/>
      <c r="F35" s="3"/>
      <c r="G35" s="3"/>
    </row>
    <row r="36" spans="1:7" ht="18.75" x14ac:dyDescent="0.3">
      <c r="A36" s="2"/>
      <c r="B36" s="1"/>
      <c r="C36" s="15"/>
      <c r="D36" s="15"/>
      <c r="E36" s="3"/>
      <c r="F36" s="3"/>
      <c r="G36" s="3"/>
    </row>
    <row r="37" spans="1:7" ht="19.5" customHeight="1" x14ac:dyDescent="0.3">
      <c r="A37" s="2"/>
      <c r="B37" s="1"/>
      <c r="C37" s="15"/>
      <c r="D37" s="15"/>
      <c r="E37" s="3"/>
      <c r="F37" s="3"/>
      <c r="G37" s="3"/>
    </row>
    <row r="38" spans="1:7" ht="18.75" x14ac:dyDescent="0.3">
      <c r="A38" s="2"/>
      <c r="B38" s="1"/>
      <c r="C38" s="15"/>
      <c r="D38" s="15"/>
      <c r="E38" s="3"/>
      <c r="F38" s="3"/>
      <c r="G38" s="3"/>
    </row>
    <row r="39" spans="1:7" ht="18.75" x14ac:dyDescent="0.3">
      <c r="A39" s="2"/>
      <c r="B39" s="1"/>
      <c r="C39" s="15"/>
      <c r="D39" s="15"/>
      <c r="E39" s="3"/>
      <c r="F39" s="3"/>
      <c r="G39" s="3"/>
    </row>
    <row r="40" spans="1:7" ht="18.75" x14ac:dyDescent="0.3">
      <c r="A40" s="2"/>
      <c r="B40" s="1"/>
      <c r="C40" s="15"/>
      <c r="D40" s="15"/>
      <c r="E40" s="3"/>
      <c r="F40" s="3"/>
      <c r="G40" s="3"/>
    </row>
    <row r="41" spans="1:7" ht="18.75" x14ac:dyDescent="0.3">
      <c r="A41" s="2"/>
      <c r="B41" s="1"/>
      <c r="C41" s="15"/>
      <c r="D41" s="15"/>
      <c r="E41" s="3"/>
      <c r="F41" s="3"/>
      <c r="G41" s="3"/>
    </row>
    <row r="42" spans="1:7" ht="18.75" x14ac:dyDescent="0.3">
      <c r="A42" s="17"/>
      <c r="B42" s="18"/>
      <c r="C42" s="14"/>
      <c r="D42" s="14"/>
      <c r="E42" s="14"/>
      <c r="F42" s="14"/>
      <c r="G42" s="14"/>
    </row>
    <row r="43" spans="1:7" ht="18.75" x14ac:dyDescent="0.3">
      <c r="A43" s="2"/>
      <c r="B43" s="1"/>
      <c r="C43" s="15"/>
      <c r="D43" s="15"/>
      <c r="E43" s="3"/>
      <c r="F43" s="3"/>
      <c r="G43" s="3"/>
    </row>
    <row r="44" spans="1:7" ht="18.75" x14ac:dyDescent="0.3">
      <c r="A44" s="11"/>
      <c r="B44" s="19"/>
      <c r="C44" s="14"/>
      <c r="D44" s="20"/>
      <c r="E44" s="62"/>
      <c r="F44" s="20"/>
      <c r="G44" s="20"/>
    </row>
    <row r="45" spans="1:7" ht="18.75" x14ac:dyDescent="0.3">
      <c r="A45" s="21"/>
      <c r="B45" s="22"/>
      <c r="C45" s="14"/>
      <c r="D45" s="14"/>
      <c r="E45" s="62"/>
      <c r="F45" s="14"/>
      <c r="G45" s="14"/>
    </row>
    <row r="46" spans="1:7" ht="18.75" x14ac:dyDescent="0.3">
      <c r="A46" s="21"/>
      <c r="B46" s="22"/>
      <c r="C46" s="23"/>
      <c r="D46" s="15"/>
      <c r="E46" s="23"/>
      <c r="F46" s="23"/>
      <c r="G46" s="36"/>
    </row>
    <row r="47" spans="1:7" ht="18.75" x14ac:dyDescent="0.3">
      <c r="A47" s="17"/>
      <c r="B47" s="22"/>
      <c r="C47" s="14"/>
      <c r="D47" s="14"/>
      <c r="E47" s="14"/>
      <c r="F47" s="14"/>
      <c r="G47" s="14"/>
    </row>
    <row r="48" spans="1:7" ht="18.75" x14ac:dyDescent="0.3">
      <c r="A48" s="17"/>
      <c r="B48" s="149"/>
      <c r="C48" s="150"/>
      <c r="D48" s="151"/>
      <c r="E48" s="152"/>
      <c r="F48" s="55"/>
      <c r="G48" s="14"/>
    </row>
    <row r="49" spans="1:7" x14ac:dyDescent="0.25">
      <c r="A49" s="24"/>
      <c r="B49" s="24"/>
      <c r="C49" s="25"/>
      <c r="D49" s="25"/>
      <c r="E49" s="25"/>
      <c r="F49" s="25"/>
    </row>
    <row r="50" spans="1:7" ht="20.25" x14ac:dyDescent="0.3">
      <c r="A50" s="24"/>
      <c r="B50" s="153" t="s">
        <v>34</v>
      </c>
      <c r="C50" s="153"/>
      <c r="D50" s="26">
        <f>C52/100*88</f>
        <v>0</v>
      </c>
    </row>
    <row r="51" spans="1:7" x14ac:dyDescent="0.25">
      <c r="A51" s="24"/>
      <c r="B51" s="24"/>
      <c r="C51" s="25"/>
      <c r="D51" s="25"/>
      <c r="E51" s="25"/>
      <c r="F51" s="25"/>
    </row>
    <row r="52" spans="1:7" ht="18.75" x14ac:dyDescent="0.3">
      <c r="A52" s="27"/>
      <c r="B52" s="22" t="s">
        <v>28</v>
      </c>
      <c r="C52" s="99"/>
      <c r="D52" s="30"/>
      <c r="E52" s="30"/>
      <c r="F52" s="30"/>
      <c r="G52" s="31"/>
    </row>
    <row r="53" spans="1:7" ht="18.75" x14ac:dyDescent="0.3">
      <c r="A53" s="27"/>
      <c r="B53" s="100" t="s">
        <v>51</v>
      </c>
      <c r="C53" s="59"/>
      <c r="D53" s="30"/>
      <c r="E53" s="30"/>
      <c r="F53" s="30"/>
      <c r="G53" s="31"/>
    </row>
    <row r="54" spans="1:7" ht="18.75" x14ac:dyDescent="0.3">
      <c r="A54" s="27"/>
      <c r="B54" s="18" t="s">
        <v>64</v>
      </c>
      <c r="C54" s="59"/>
      <c r="D54" s="30"/>
      <c r="E54" s="30"/>
      <c r="F54" s="30"/>
      <c r="G54" s="31"/>
    </row>
    <row r="55" spans="1:7" ht="18.75" x14ac:dyDescent="0.3">
      <c r="A55" s="27"/>
      <c r="B55" s="22" t="s">
        <v>29</v>
      </c>
      <c r="C55" s="59"/>
      <c r="D55" s="30"/>
      <c r="E55" s="30"/>
      <c r="F55" s="30"/>
      <c r="G55" s="31"/>
    </row>
    <row r="56" spans="1:7" ht="18.75" x14ac:dyDescent="0.3">
      <c r="A56" s="27"/>
      <c r="B56" s="18" t="s">
        <v>30</v>
      </c>
      <c r="C56" s="60"/>
      <c r="D56" s="30"/>
      <c r="E56" s="30"/>
      <c r="F56" s="30"/>
      <c r="G56" s="31"/>
    </row>
    <row r="57" spans="1:7" ht="18.75" x14ac:dyDescent="0.3">
      <c r="A57" s="27"/>
      <c r="B57" s="18" t="s">
        <v>65</v>
      </c>
      <c r="C57" s="59"/>
      <c r="D57" s="30"/>
      <c r="E57" s="30"/>
      <c r="F57" s="30"/>
      <c r="G57" s="31"/>
    </row>
    <row r="58" spans="1:7" ht="18.75" x14ac:dyDescent="0.3">
      <c r="A58" s="27"/>
      <c r="B58" s="18" t="s">
        <v>82</v>
      </c>
      <c r="C58" s="59"/>
      <c r="D58" s="30"/>
      <c r="E58" s="30"/>
      <c r="F58" s="30"/>
      <c r="G58" s="31"/>
    </row>
    <row r="59" spans="1:7" x14ac:dyDescent="0.25">
      <c r="A59" s="27"/>
      <c r="B59" s="30"/>
      <c r="C59" s="30"/>
      <c r="D59" s="30"/>
      <c r="E59" s="31"/>
      <c r="F59" s="6"/>
      <c r="G59" s="6"/>
    </row>
    <row r="60" spans="1:7" x14ac:dyDescent="0.25">
      <c r="A60" s="27"/>
      <c r="B60" s="203"/>
      <c r="C60" s="204"/>
      <c r="D60" s="204"/>
      <c r="E60" s="205"/>
      <c r="F60" s="6"/>
      <c r="G60" s="6"/>
    </row>
    <row r="61" spans="1:7" ht="52.5" customHeight="1" x14ac:dyDescent="0.25">
      <c r="A61" s="27"/>
      <c r="B61" s="206" t="s">
        <v>95</v>
      </c>
      <c r="C61" s="207"/>
      <c r="D61" s="207"/>
      <c r="E61" s="208"/>
      <c r="F61" s="6"/>
      <c r="G61" s="6"/>
    </row>
    <row r="62" spans="1:7" ht="48.75" customHeight="1" x14ac:dyDescent="0.3">
      <c r="A62" s="57" t="s">
        <v>39</v>
      </c>
      <c r="B62" s="57"/>
      <c r="C62" s="35"/>
      <c r="D62" s="57"/>
      <c r="E62" s="30"/>
      <c r="F62" s="30"/>
      <c r="G62" s="31"/>
    </row>
    <row r="63" spans="1:7" x14ac:dyDescent="0.25">
      <c r="A63" s="24"/>
      <c r="B63" s="24"/>
      <c r="C63" s="35"/>
      <c r="D63" s="25"/>
      <c r="E63" s="25"/>
      <c r="F63" s="25"/>
    </row>
    <row r="64" spans="1:7" x14ac:dyDescent="0.25">
      <c r="A64" s="34"/>
      <c r="B64" s="34"/>
      <c r="C64" s="35"/>
      <c r="D64" s="35"/>
      <c r="E64" s="35"/>
      <c r="F64" s="35"/>
    </row>
    <row r="65" spans="1:6" x14ac:dyDescent="0.25">
      <c r="A65" s="34"/>
      <c r="B65" s="34"/>
      <c r="C65" s="35"/>
      <c r="D65" s="35"/>
      <c r="E65" s="35"/>
      <c r="F65" s="35"/>
    </row>
    <row r="66" spans="1:6" x14ac:dyDescent="0.25">
      <c r="A66" s="34"/>
      <c r="B66" s="34"/>
      <c r="C66" s="35"/>
      <c r="D66" s="35"/>
      <c r="E66" s="35"/>
      <c r="F66" s="35"/>
    </row>
    <row r="67" spans="1:6" x14ac:dyDescent="0.25">
      <c r="A67" s="34"/>
      <c r="B67" s="34"/>
      <c r="C67" s="35"/>
      <c r="D67" s="35"/>
      <c r="E67" s="35"/>
      <c r="F67" s="35"/>
    </row>
    <row r="68" spans="1:6" x14ac:dyDescent="0.25">
      <c r="A68" s="34"/>
      <c r="B68" s="34"/>
      <c r="C68" s="35"/>
      <c r="D68" s="35"/>
      <c r="E68" s="35"/>
      <c r="F68" s="35"/>
    </row>
    <row r="69" spans="1:6" s="5" customFormat="1" x14ac:dyDescent="0.25">
      <c r="A69" s="34"/>
      <c r="B69" s="34"/>
      <c r="C69" s="35"/>
      <c r="D69" s="35"/>
      <c r="E69" s="35"/>
      <c r="F69" s="35"/>
    </row>
    <row r="70" spans="1:6" s="5" customFormat="1" x14ac:dyDescent="0.25">
      <c r="A70" s="34"/>
      <c r="B70" s="34"/>
      <c r="C70" s="35"/>
      <c r="D70" s="35"/>
      <c r="E70" s="35"/>
      <c r="F70" s="35"/>
    </row>
    <row r="71" spans="1:6" s="5" customFormat="1" x14ac:dyDescent="0.25">
      <c r="A71" s="34"/>
      <c r="B71" s="34"/>
      <c r="C71" s="35"/>
      <c r="D71" s="35"/>
      <c r="E71" s="35"/>
      <c r="F71" s="35"/>
    </row>
    <row r="72" spans="1:6" s="5" customFormat="1" x14ac:dyDescent="0.25">
      <c r="A72" s="34"/>
      <c r="B72" s="34"/>
      <c r="C72" s="35"/>
      <c r="D72" s="35"/>
      <c r="E72" s="35"/>
      <c r="F72" s="35"/>
    </row>
    <row r="73" spans="1:6" s="5" customFormat="1" x14ac:dyDescent="0.25">
      <c r="A73" s="34"/>
      <c r="B73" s="34"/>
      <c r="C73" s="35"/>
      <c r="D73" s="35"/>
      <c r="E73" s="35"/>
      <c r="F73" s="35"/>
    </row>
    <row r="74" spans="1:6" s="5" customFormat="1" x14ac:dyDescent="0.25">
      <c r="A74" s="34"/>
      <c r="B74" s="34"/>
      <c r="C74" s="35"/>
      <c r="D74" s="35"/>
      <c r="E74" s="35"/>
      <c r="F74" s="35"/>
    </row>
    <row r="75" spans="1:6" s="5" customFormat="1" x14ac:dyDescent="0.25">
      <c r="A75" s="4"/>
      <c r="B75" s="4"/>
      <c r="C75" s="35"/>
      <c r="D75" s="35"/>
      <c r="E75" s="35"/>
      <c r="F75" s="35"/>
    </row>
    <row r="76" spans="1:6" s="5" customFormat="1" x14ac:dyDescent="0.25">
      <c r="A76" s="4"/>
      <c r="B76" s="4"/>
      <c r="C76" s="35"/>
      <c r="D76" s="35"/>
      <c r="E76" s="35"/>
      <c r="F76" s="35"/>
    </row>
    <row r="77" spans="1:6" s="5" customFormat="1" x14ac:dyDescent="0.25">
      <c r="A77" s="4"/>
      <c r="B77" s="4"/>
      <c r="C77" s="35"/>
      <c r="D77" s="35"/>
      <c r="E77" s="35"/>
      <c r="F77" s="35"/>
    </row>
    <row r="78" spans="1:6" s="5" customFormat="1" x14ac:dyDescent="0.25">
      <c r="A78" s="4"/>
      <c r="B78" s="4"/>
      <c r="C78" s="35"/>
      <c r="D78" s="35"/>
      <c r="E78" s="35"/>
      <c r="F78" s="35"/>
    </row>
    <row r="79" spans="1:6" s="5" customFormat="1" x14ac:dyDescent="0.25">
      <c r="A79" s="4"/>
      <c r="B79" s="4"/>
      <c r="C79" s="35"/>
      <c r="D79" s="35"/>
      <c r="E79" s="35"/>
      <c r="F79" s="35"/>
    </row>
    <row r="80" spans="1:6" s="5" customFormat="1" x14ac:dyDescent="0.25">
      <c r="A80" s="4"/>
      <c r="B80" s="4"/>
      <c r="C80" s="35"/>
      <c r="D80" s="35"/>
      <c r="E80" s="35"/>
      <c r="F80" s="35"/>
    </row>
    <row r="81" spans="1:6" s="5" customFormat="1" x14ac:dyDescent="0.25">
      <c r="A81" s="4"/>
      <c r="B81" s="4"/>
      <c r="C81" s="35"/>
      <c r="D81" s="35"/>
      <c r="E81" s="35"/>
      <c r="F81" s="35"/>
    </row>
    <row r="82" spans="1:6" s="5" customFormat="1" x14ac:dyDescent="0.25">
      <c r="A82" s="4"/>
      <c r="B82" s="4"/>
      <c r="C82" s="35"/>
      <c r="D82" s="35"/>
      <c r="E82" s="35"/>
      <c r="F82" s="35"/>
    </row>
    <row r="83" spans="1:6" s="5" customFormat="1" x14ac:dyDescent="0.25">
      <c r="A83" s="4"/>
      <c r="B83" s="4"/>
      <c r="C83" s="35"/>
      <c r="D83" s="35"/>
      <c r="E83" s="35"/>
      <c r="F83" s="35"/>
    </row>
    <row r="84" spans="1:6" s="5" customFormat="1" x14ac:dyDescent="0.25">
      <c r="A84" s="4"/>
      <c r="B84" s="4"/>
      <c r="C84" s="35"/>
      <c r="D84" s="35"/>
      <c r="E84" s="35"/>
      <c r="F84" s="35"/>
    </row>
    <row r="85" spans="1:6" s="5" customFormat="1" x14ac:dyDescent="0.25">
      <c r="A85" s="4"/>
      <c r="B85" s="4"/>
      <c r="C85" s="35"/>
      <c r="D85" s="35"/>
      <c r="E85" s="35"/>
      <c r="F85" s="35"/>
    </row>
    <row r="86" spans="1:6" s="5" customFormat="1" x14ac:dyDescent="0.25">
      <c r="A86" s="4"/>
      <c r="B86" s="4"/>
      <c r="C86" s="35"/>
      <c r="D86" s="35"/>
      <c r="E86" s="35"/>
      <c r="F86" s="35"/>
    </row>
    <row r="87" spans="1:6" s="5" customFormat="1" x14ac:dyDescent="0.25">
      <c r="A87" s="4"/>
      <c r="B87" s="4"/>
      <c r="C87" s="35"/>
      <c r="D87" s="35"/>
      <c r="E87" s="35"/>
      <c r="F87" s="35"/>
    </row>
    <row r="88" spans="1:6" s="5" customFormat="1" x14ac:dyDescent="0.25">
      <c r="A88" s="4"/>
      <c r="B88" s="4"/>
      <c r="C88" s="35"/>
      <c r="D88" s="35"/>
      <c r="E88" s="35"/>
      <c r="F88" s="35"/>
    </row>
    <row r="89" spans="1:6" s="5" customFormat="1" x14ac:dyDescent="0.25">
      <c r="A89" s="4"/>
      <c r="B89" s="4"/>
      <c r="C89" s="35"/>
      <c r="D89" s="35"/>
      <c r="E89" s="35"/>
      <c r="F89" s="35"/>
    </row>
    <row r="90" spans="1:6" s="5" customFormat="1" x14ac:dyDescent="0.25">
      <c r="A90" s="4"/>
      <c r="B90" s="4"/>
      <c r="C90" s="35"/>
      <c r="D90" s="35"/>
      <c r="E90" s="35"/>
      <c r="F90" s="35"/>
    </row>
    <row r="91" spans="1:6" s="5" customFormat="1" x14ac:dyDescent="0.25">
      <c r="A91" s="4"/>
      <c r="B91" s="4"/>
      <c r="C91" s="35"/>
      <c r="D91" s="35"/>
      <c r="E91" s="35"/>
      <c r="F91" s="35"/>
    </row>
    <row r="92" spans="1:6" s="5" customFormat="1" x14ac:dyDescent="0.25">
      <c r="A92" s="4"/>
      <c r="B92" s="4"/>
      <c r="C92" s="35"/>
      <c r="D92" s="35"/>
      <c r="E92" s="35"/>
      <c r="F92" s="35"/>
    </row>
    <row r="93" spans="1:6" s="5" customFormat="1" x14ac:dyDescent="0.25">
      <c r="A93" s="4"/>
      <c r="B93" s="4"/>
      <c r="C93" s="35"/>
      <c r="D93" s="35"/>
      <c r="E93" s="35"/>
      <c r="F93" s="35"/>
    </row>
    <row r="94" spans="1:6" s="5" customFormat="1" x14ac:dyDescent="0.25">
      <c r="A94" s="4"/>
      <c r="B94" s="4"/>
      <c r="C94" s="35"/>
      <c r="D94" s="35"/>
      <c r="E94" s="35"/>
      <c r="F94" s="35"/>
    </row>
    <row r="95" spans="1:6" s="5" customFormat="1" x14ac:dyDescent="0.25">
      <c r="A95" s="4"/>
      <c r="B95" s="4"/>
      <c r="C95" s="35"/>
      <c r="D95" s="35"/>
      <c r="E95" s="35"/>
      <c r="F95" s="35"/>
    </row>
    <row r="96" spans="1:6" s="5" customFormat="1" x14ac:dyDescent="0.25">
      <c r="A96" s="4"/>
      <c r="B96" s="4"/>
      <c r="C96" s="35"/>
      <c r="D96" s="35"/>
      <c r="E96" s="35"/>
      <c r="F96" s="35"/>
    </row>
    <row r="97" spans="1:6" s="5" customFormat="1" x14ac:dyDescent="0.25">
      <c r="A97" s="4"/>
      <c r="B97" s="4"/>
      <c r="C97" s="35"/>
      <c r="D97" s="35"/>
      <c r="E97" s="35"/>
      <c r="F97" s="35"/>
    </row>
    <row r="98" spans="1:6" s="5" customFormat="1" x14ac:dyDescent="0.25">
      <c r="A98" s="4"/>
      <c r="B98" s="4"/>
      <c r="C98" s="35"/>
      <c r="D98" s="35"/>
      <c r="E98" s="35"/>
      <c r="F98" s="35"/>
    </row>
    <row r="99" spans="1:6" s="5" customFormat="1" x14ac:dyDescent="0.25">
      <c r="A99" s="4"/>
      <c r="B99" s="4"/>
      <c r="C99" s="35"/>
      <c r="D99" s="35"/>
      <c r="E99" s="35"/>
      <c r="F99" s="35"/>
    </row>
    <row r="100" spans="1:6" s="5" customFormat="1" x14ac:dyDescent="0.25">
      <c r="A100" s="4"/>
      <c r="B100" s="4"/>
      <c r="C100" s="35"/>
      <c r="D100" s="35"/>
      <c r="E100" s="35"/>
      <c r="F100" s="35"/>
    </row>
    <row r="101" spans="1:6" s="5" customFormat="1" x14ac:dyDescent="0.25">
      <c r="A101" s="4"/>
      <c r="B101" s="4"/>
      <c r="C101" s="35"/>
      <c r="D101" s="35"/>
      <c r="E101" s="35"/>
      <c r="F101" s="35"/>
    </row>
    <row r="102" spans="1:6" s="5" customFormat="1" x14ac:dyDescent="0.25">
      <c r="A102" s="4"/>
      <c r="B102" s="4"/>
      <c r="C102" s="35"/>
      <c r="D102" s="35"/>
      <c r="E102" s="35"/>
      <c r="F102" s="35"/>
    </row>
    <row r="103" spans="1:6" s="5" customFormat="1" x14ac:dyDescent="0.25">
      <c r="A103" s="4"/>
      <c r="B103" s="4"/>
      <c r="C103" s="35"/>
      <c r="D103" s="35"/>
      <c r="E103" s="35"/>
      <c r="F103" s="35"/>
    </row>
    <row r="104" spans="1:6" s="5" customFormat="1" x14ac:dyDescent="0.25">
      <c r="A104" s="4"/>
      <c r="B104" s="4"/>
      <c r="C104" s="35"/>
      <c r="D104" s="35"/>
      <c r="E104" s="35"/>
      <c r="F104" s="35"/>
    </row>
    <row r="105" spans="1:6" s="5" customFormat="1" x14ac:dyDescent="0.25">
      <c r="A105" s="4"/>
      <c r="B105" s="4"/>
      <c r="C105" s="35"/>
      <c r="D105" s="35"/>
      <c r="E105" s="35"/>
      <c r="F105" s="35"/>
    </row>
    <row r="106" spans="1:6" s="5" customFormat="1" x14ac:dyDescent="0.25">
      <c r="A106" s="4"/>
      <c r="B106" s="4"/>
      <c r="C106" s="4"/>
      <c r="D106" s="35"/>
      <c r="E106" s="35"/>
      <c r="F106" s="35"/>
    </row>
    <row r="107" spans="1:6" s="5" customFormat="1" x14ac:dyDescent="0.25">
      <c r="A107" s="4"/>
      <c r="B107" s="4"/>
      <c r="C107" s="4"/>
      <c r="D107" s="35"/>
      <c r="E107" s="35"/>
      <c r="F107" s="35"/>
    </row>
    <row r="108" spans="1:6" s="5" customFormat="1" x14ac:dyDescent="0.25">
      <c r="A108" s="4"/>
      <c r="B108" s="4"/>
      <c r="C108" s="4"/>
      <c r="D108" s="35"/>
      <c r="E108" s="35"/>
      <c r="F108" s="35"/>
    </row>
    <row r="109" spans="1:6" s="5" customFormat="1" x14ac:dyDescent="0.25">
      <c r="A109" s="4"/>
      <c r="B109" s="4"/>
      <c r="C109" s="4"/>
      <c r="D109" s="35"/>
      <c r="E109" s="35"/>
      <c r="F109" s="35"/>
    </row>
    <row r="110" spans="1:6" s="5" customFormat="1" x14ac:dyDescent="0.25">
      <c r="A110" s="4"/>
      <c r="B110" s="4"/>
      <c r="C110" s="4"/>
      <c r="D110" s="35"/>
      <c r="E110" s="35"/>
      <c r="F110" s="35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80" zoomScaleNormal="80" workbookViewId="0">
      <selection activeCell="D23" sqref="D2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8" t="s">
        <v>41</v>
      </c>
      <c r="F1" s="198"/>
      <c r="G1" s="198"/>
    </row>
    <row r="2" spans="1:7" ht="33.75" customHeight="1" x14ac:dyDescent="0.35">
      <c r="A2" s="199" t="s">
        <v>106</v>
      </c>
      <c r="B2" s="199"/>
      <c r="C2" s="199"/>
      <c r="D2" s="199"/>
      <c r="E2" s="199"/>
      <c r="F2" s="199"/>
      <c r="G2" s="199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200" t="s">
        <v>110</v>
      </c>
      <c r="D4" s="186"/>
      <c r="E4" s="186"/>
      <c r="F4" s="74"/>
    </row>
    <row r="5" spans="1:7" ht="19.5" x14ac:dyDescent="0.35">
      <c r="B5" s="73" t="s">
        <v>1</v>
      </c>
      <c r="C5" s="201">
        <v>9</v>
      </c>
      <c r="D5" s="202"/>
      <c r="E5" s="202"/>
      <c r="F5" s="77"/>
    </row>
    <row r="6" spans="1:7" ht="19.5" x14ac:dyDescent="0.35">
      <c r="B6" s="78" t="s">
        <v>2</v>
      </c>
      <c r="C6" s="201">
        <v>18162.099999999999</v>
      </c>
      <c r="D6" s="202"/>
      <c r="E6" s="202"/>
      <c r="F6" s="77"/>
    </row>
    <row r="7" spans="1:7" ht="19.5" x14ac:dyDescent="0.35">
      <c r="B7" s="78" t="s">
        <v>89</v>
      </c>
      <c r="C7" s="79">
        <v>1890</v>
      </c>
      <c r="D7" s="80"/>
      <c r="E7" s="81"/>
      <c r="F7" s="77"/>
    </row>
    <row r="8" spans="1:7" ht="39" x14ac:dyDescent="0.3">
      <c r="B8" s="98" t="s">
        <v>96</v>
      </c>
      <c r="C8" s="195"/>
      <c r="D8" s="196"/>
      <c r="E8" s="197"/>
      <c r="F8" s="83"/>
    </row>
    <row r="9" spans="1:7" ht="19.5" x14ac:dyDescent="0.3">
      <c r="B9" s="104" t="s">
        <v>91</v>
      </c>
      <c r="C9" s="101">
        <v>1276985.93</v>
      </c>
      <c r="D9" s="102"/>
      <c r="E9" s="103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 x14ac:dyDescent="0.3">
      <c r="A13" s="184"/>
      <c r="B13" s="185"/>
      <c r="C13" s="185"/>
      <c r="D13" s="185"/>
      <c r="E13" s="186"/>
      <c r="F13" s="186"/>
      <c r="G13" s="186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7" t="s">
        <v>4</v>
      </c>
      <c r="B15" s="159" t="s">
        <v>5</v>
      </c>
      <c r="C15" s="189" t="s">
        <v>32</v>
      </c>
      <c r="D15" s="191" t="s">
        <v>43</v>
      </c>
      <c r="E15" s="192"/>
      <c r="F15" s="189" t="s">
        <v>80</v>
      </c>
      <c r="G15" s="193" t="s">
        <v>52</v>
      </c>
    </row>
    <row r="16" spans="1:7" ht="75" x14ac:dyDescent="0.3">
      <c r="A16" s="188"/>
      <c r="B16" s="160"/>
      <c r="C16" s="190"/>
      <c r="D16" s="116" t="s">
        <v>6</v>
      </c>
      <c r="E16" s="116" t="s">
        <v>42</v>
      </c>
      <c r="F16" s="190"/>
      <c r="G16" s="194"/>
    </row>
    <row r="17" spans="1:7" x14ac:dyDescent="0.3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 x14ac:dyDescent="0.3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 x14ac:dyDescent="0.3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 x14ac:dyDescent="0.3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 x14ac:dyDescent="0.3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9"/>
      <c r="C48" s="176"/>
      <c r="D48" s="151"/>
      <c r="E48" s="152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7" t="s">
        <v>34</v>
      </c>
      <c r="C50" s="177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8"/>
      <c r="C60" s="179"/>
      <c r="D60" s="179"/>
      <c r="E60" s="180"/>
      <c r="F60" s="76"/>
      <c r="G60" s="76"/>
    </row>
    <row r="61" spans="1:7" ht="54" customHeight="1" x14ac:dyDescent="0.3">
      <c r="A61" s="128"/>
      <c r="B61" s="181" t="s">
        <v>95</v>
      </c>
      <c r="C61" s="182"/>
      <c r="D61" s="182"/>
      <c r="E61" s="183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3" sqref="D2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8" t="s">
        <v>41</v>
      </c>
      <c r="F1" s="198"/>
      <c r="G1" s="198"/>
    </row>
    <row r="2" spans="1:7" ht="36.75" customHeight="1" x14ac:dyDescent="0.35">
      <c r="A2" s="199" t="s">
        <v>111</v>
      </c>
      <c r="B2" s="199"/>
      <c r="C2" s="199"/>
      <c r="D2" s="199"/>
      <c r="E2" s="199"/>
      <c r="F2" s="199"/>
      <c r="G2" s="199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200" t="s">
        <v>110</v>
      </c>
      <c r="D4" s="186"/>
      <c r="E4" s="186"/>
      <c r="F4" s="74"/>
    </row>
    <row r="5" spans="1:7" ht="19.5" x14ac:dyDescent="0.35">
      <c r="B5" s="73" t="s">
        <v>1</v>
      </c>
      <c r="C5" s="201">
        <v>7</v>
      </c>
      <c r="D5" s="202"/>
      <c r="E5" s="202"/>
      <c r="F5" s="77"/>
    </row>
    <row r="6" spans="1:7" ht="19.5" x14ac:dyDescent="0.35">
      <c r="B6" s="78" t="s">
        <v>2</v>
      </c>
      <c r="C6" s="201">
        <v>12392.69</v>
      </c>
      <c r="D6" s="202"/>
      <c r="E6" s="202"/>
      <c r="F6" s="77"/>
    </row>
    <row r="7" spans="1:7" ht="19.5" x14ac:dyDescent="0.35">
      <c r="B7" s="78" t="s">
        <v>89</v>
      </c>
      <c r="C7" s="79">
        <v>1470</v>
      </c>
      <c r="D7" s="80"/>
      <c r="E7" s="81"/>
      <c r="F7" s="77"/>
    </row>
    <row r="8" spans="1:7" ht="39" x14ac:dyDescent="0.3">
      <c r="B8" s="98" t="s">
        <v>96</v>
      </c>
      <c r="C8" s="195"/>
      <c r="D8" s="196"/>
      <c r="E8" s="197"/>
      <c r="F8" s="83"/>
    </row>
    <row r="9" spans="1:7" ht="19.5" x14ac:dyDescent="0.3">
      <c r="B9" s="108" t="s">
        <v>91</v>
      </c>
      <c r="C9" s="105">
        <v>547658.41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 x14ac:dyDescent="0.3">
      <c r="A13" s="184"/>
      <c r="B13" s="185"/>
      <c r="C13" s="185"/>
      <c r="D13" s="185"/>
      <c r="E13" s="186"/>
      <c r="F13" s="186"/>
      <c r="G13" s="186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7" t="s">
        <v>4</v>
      </c>
      <c r="B15" s="159" t="s">
        <v>5</v>
      </c>
      <c r="C15" s="189" t="s">
        <v>32</v>
      </c>
      <c r="D15" s="191" t="s">
        <v>43</v>
      </c>
      <c r="E15" s="192"/>
      <c r="F15" s="189" t="s">
        <v>80</v>
      </c>
      <c r="G15" s="193" t="s">
        <v>52</v>
      </c>
    </row>
    <row r="16" spans="1:7" ht="75" x14ac:dyDescent="0.3">
      <c r="A16" s="188"/>
      <c r="B16" s="160"/>
      <c r="C16" s="190"/>
      <c r="D16" s="116" t="s">
        <v>6</v>
      </c>
      <c r="E16" s="116" t="s">
        <v>42</v>
      </c>
      <c r="F16" s="190"/>
      <c r="G16" s="194"/>
    </row>
    <row r="17" spans="1:7" x14ac:dyDescent="0.3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 x14ac:dyDescent="0.3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 x14ac:dyDescent="0.3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 x14ac:dyDescent="0.3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 x14ac:dyDescent="0.3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9"/>
      <c r="C48" s="176"/>
      <c r="D48" s="151"/>
      <c r="E48" s="152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7" t="s">
        <v>34</v>
      </c>
      <c r="C50" s="177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8"/>
      <c r="C60" s="179"/>
      <c r="D60" s="179"/>
      <c r="E60" s="180"/>
      <c r="F60" s="76"/>
      <c r="G60" s="76"/>
    </row>
    <row r="61" spans="1:7" ht="56.25" customHeight="1" x14ac:dyDescent="0.3">
      <c r="A61" s="128"/>
      <c r="B61" s="181" t="s">
        <v>95</v>
      </c>
      <c r="C61" s="182"/>
      <c r="D61" s="182"/>
      <c r="E61" s="183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2" sqref="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8" t="s">
        <v>41</v>
      </c>
      <c r="F1" s="198"/>
      <c r="G1" s="198"/>
    </row>
    <row r="2" spans="1:7" ht="36.75" customHeight="1" x14ac:dyDescent="0.35">
      <c r="A2" s="199" t="s">
        <v>112</v>
      </c>
      <c r="B2" s="199"/>
      <c r="C2" s="199"/>
      <c r="D2" s="199"/>
      <c r="E2" s="199"/>
      <c r="F2" s="199"/>
      <c r="G2" s="199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200" t="s">
        <v>110</v>
      </c>
      <c r="D4" s="186"/>
      <c r="E4" s="186"/>
      <c r="F4" s="74"/>
    </row>
    <row r="5" spans="1:7" ht="19.5" x14ac:dyDescent="0.35">
      <c r="B5" s="73" t="s">
        <v>1</v>
      </c>
      <c r="C5" s="201">
        <v>5</v>
      </c>
      <c r="D5" s="202"/>
      <c r="E5" s="202"/>
      <c r="F5" s="77"/>
    </row>
    <row r="6" spans="1:7" ht="19.5" x14ac:dyDescent="0.35">
      <c r="B6" s="78" t="s">
        <v>2</v>
      </c>
      <c r="C6" s="201">
        <v>9285.86</v>
      </c>
      <c r="D6" s="202"/>
      <c r="E6" s="202"/>
      <c r="F6" s="77"/>
    </row>
    <row r="7" spans="1:7" ht="19.5" x14ac:dyDescent="0.35">
      <c r="B7" s="78" t="s">
        <v>89</v>
      </c>
      <c r="C7" s="79">
        <v>1050</v>
      </c>
      <c r="D7" s="80"/>
      <c r="E7" s="81"/>
      <c r="F7" s="77"/>
    </row>
    <row r="8" spans="1:7" ht="39" x14ac:dyDescent="0.3">
      <c r="B8" s="98" t="s">
        <v>96</v>
      </c>
      <c r="C8" s="195"/>
      <c r="D8" s="196"/>
      <c r="E8" s="197"/>
      <c r="F8" s="83"/>
    </row>
    <row r="9" spans="1:7" ht="19.5" x14ac:dyDescent="0.3">
      <c r="B9" s="108" t="s">
        <v>91</v>
      </c>
      <c r="C9" s="105">
        <v>1148962.56</v>
      </c>
      <c r="D9" s="106"/>
      <c r="E9" s="107"/>
      <c r="F9" s="83"/>
    </row>
    <row r="10" spans="1:7" x14ac:dyDescent="0.3">
      <c r="B10" s="87" t="s">
        <v>87</v>
      </c>
      <c r="C10" s="88">
        <v>9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 x14ac:dyDescent="0.3">
      <c r="A13" s="184"/>
      <c r="B13" s="185"/>
      <c r="C13" s="185"/>
      <c r="D13" s="185"/>
      <c r="E13" s="186"/>
      <c r="F13" s="186"/>
      <c r="G13" s="186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7" t="s">
        <v>4</v>
      </c>
      <c r="B15" s="159" t="s">
        <v>5</v>
      </c>
      <c r="C15" s="189" t="s">
        <v>32</v>
      </c>
      <c r="D15" s="191" t="s">
        <v>43</v>
      </c>
      <c r="E15" s="192"/>
      <c r="F15" s="189" t="s">
        <v>80</v>
      </c>
      <c r="G15" s="193" t="s">
        <v>52</v>
      </c>
    </row>
    <row r="16" spans="1:7" ht="75" x14ac:dyDescent="0.3">
      <c r="A16" s="188"/>
      <c r="B16" s="160"/>
      <c r="C16" s="190"/>
      <c r="D16" s="116" t="s">
        <v>6</v>
      </c>
      <c r="E16" s="116" t="s">
        <v>42</v>
      </c>
      <c r="F16" s="190"/>
      <c r="G16" s="194"/>
    </row>
    <row r="17" spans="1:7" x14ac:dyDescent="0.3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 x14ac:dyDescent="0.3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 x14ac:dyDescent="0.3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 x14ac:dyDescent="0.3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 x14ac:dyDescent="0.3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9"/>
      <c r="C48" s="176"/>
      <c r="D48" s="151"/>
      <c r="E48" s="152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7" t="s">
        <v>34</v>
      </c>
      <c r="C50" s="177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8"/>
      <c r="C60" s="179"/>
      <c r="D60" s="179"/>
      <c r="E60" s="180"/>
      <c r="F60" s="76"/>
      <c r="G60" s="76"/>
    </row>
    <row r="61" spans="1:7" ht="63" customHeight="1" x14ac:dyDescent="0.3">
      <c r="A61" s="128"/>
      <c r="B61" s="181" t="s">
        <v>95</v>
      </c>
      <c r="C61" s="182"/>
      <c r="D61" s="182"/>
      <c r="E61" s="183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2" sqref="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8" t="s">
        <v>41</v>
      </c>
      <c r="F1" s="198"/>
      <c r="G1" s="198"/>
    </row>
    <row r="2" spans="1:7" ht="36.75" customHeight="1" x14ac:dyDescent="0.35">
      <c r="A2" s="199" t="s">
        <v>113</v>
      </c>
      <c r="B2" s="199"/>
      <c r="C2" s="199"/>
      <c r="D2" s="199"/>
      <c r="E2" s="199"/>
      <c r="F2" s="199"/>
      <c r="G2" s="199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200" t="s">
        <v>110</v>
      </c>
      <c r="D4" s="186"/>
      <c r="E4" s="186"/>
      <c r="F4" s="74"/>
    </row>
    <row r="5" spans="1:7" ht="19.5" x14ac:dyDescent="0.35">
      <c r="B5" s="73" t="s">
        <v>1</v>
      </c>
      <c r="C5" s="201">
        <v>1</v>
      </c>
      <c r="D5" s="202"/>
      <c r="E5" s="202"/>
      <c r="F5" s="77"/>
    </row>
    <row r="6" spans="1:7" ht="19.5" x14ac:dyDescent="0.35">
      <c r="B6" s="78" t="s">
        <v>2</v>
      </c>
      <c r="C6" s="201">
        <v>3183</v>
      </c>
      <c r="D6" s="202"/>
      <c r="E6" s="202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95"/>
      <c r="D8" s="196"/>
      <c r="E8" s="197"/>
      <c r="F8" s="83"/>
    </row>
    <row r="9" spans="1:7" ht="19.5" x14ac:dyDescent="0.3">
      <c r="B9" s="108" t="s">
        <v>91</v>
      </c>
      <c r="C9" s="105">
        <v>783008.28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 x14ac:dyDescent="0.3">
      <c r="A13" s="184"/>
      <c r="B13" s="185"/>
      <c r="C13" s="185"/>
      <c r="D13" s="185"/>
      <c r="E13" s="186"/>
      <c r="F13" s="186"/>
      <c r="G13" s="186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7" t="s">
        <v>4</v>
      </c>
      <c r="B15" s="159" t="s">
        <v>5</v>
      </c>
      <c r="C15" s="189" t="s">
        <v>32</v>
      </c>
      <c r="D15" s="191" t="s">
        <v>43</v>
      </c>
      <c r="E15" s="192"/>
      <c r="F15" s="189" t="s">
        <v>80</v>
      </c>
      <c r="G15" s="193" t="s">
        <v>52</v>
      </c>
    </row>
    <row r="16" spans="1:7" ht="75" x14ac:dyDescent="0.3">
      <c r="A16" s="188"/>
      <c r="B16" s="160"/>
      <c r="C16" s="190"/>
      <c r="D16" s="116" t="s">
        <v>6</v>
      </c>
      <c r="E16" s="116" t="s">
        <v>42</v>
      </c>
      <c r="F16" s="190"/>
      <c r="G16" s="194"/>
    </row>
    <row r="17" spans="1:7" x14ac:dyDescent="0.3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 x14ac:dyDescent="0.3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 x14ac:dyDescent="0.3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 x14ac:dyDescent="0.3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9"/>
      <c r="C48" s="176"/>
      <c r="D48" s="151"/>
      <c r="E48" s="152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7" t="s">
        <v>34</v>
      </c>
      <c r="C50" s="177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8"/>
      <c r="C60" s="179"/>
      <c r="D60" s="179"/>
      <c r="E60" s="180"/>
      <c r="F60" s="76"/>
      <c r="G60" s="76"/>
    </row>
    <row r="61" spans="1:7" ht="56.25" customHeight="1" x14ac:dyDescent="0.3">
      <c r="A61" s="128"/>
      <c r="B61" s="181" t="s">
        <v>95</v>
      </c>
      <c r="C61" s="182"/>
      <c r="D61" s="182"/>
      <c r="E61" s="183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8" t="s">
        <v>41</v>
      </c>
      <c r="F1" s="198"/>
      <c r="G1" s="198"/>
    </row>
    <row r="2" spans="1:7" ht="37.5" customHeight="1" x14ac:dyDescent="0.35">
      <c r="A2" s="199" t="s">
        <v>114</v>
      </c>
      <c r="B2" s="199"/>
      <c r="C2" s="199"/>
      <c r="D2" s="199"/>
      <c r="E2" s="199"/>
      <c r="F2" s="199"/>
      <c r="G2" s="199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200" t="s">
        <v>110</v>
      </c>
      <c r="D4" s="186"/>
      <c r="E4" s="186"/>
      <c r="F4" s="74"/>
    </row>
    <row r="5" spans="1:7" ht="19.5" x14ac:dyDescent="0.35">
      <c r="B5" s="73" t="s">
        <v>1</v>
      </c>
      <c r="C5" s="201">
        <v>1</v>
      </c>
      <c r="D5" s="202"/>
      <c r="E5" s="202"/>
      <c r="F5" s="77"/>
    </row>
    <row r="6" spans="1:7" ht="19.5" x14ac:dyDescent="0.35">
      <c r="B6" s="78" t="s">
        <v>2</v>
      </c>
      <c r="C6" s="201">
        <v>3259.2</v>
      </c>
      <c r="D6" s="202"/>
      <c r="E6" s="202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95"/>
      <c r="D8" s="196"/>
      <c r="E8" s="197"/>
      <c r="F8" s="83"/>
    </row>
    <row r="9" spans="1:7" ht="19.5" x14ac:dyDescent="0.3">
      <c r="B9" s="108" t="s">
        <v>91</v>
      </c>
      <c r="C9" s="105">
        <v>310744.3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 x14ac:dyDescent="0.3">
      <c r="A13" s="184"/>
      <c r="B13" s="185"/>
      <c r="C13" s="185"/>
      <c r="D13" s="185"/>
      <c r="E13" s="186"/>
      <c r="F13" s="186"/>
      <c r="G13" s="186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7" t="s">
        <v>4</v>
      </c>
      <c r="B15" s="159" t="s">
        <v>5</v>
      </c>
      <c r="C15" s="189" t="s">
        <v>32</v>
      </c>
      <c r="D15" s="191" t="s">
        <v>43</v>
      </c>
      <c r="E15" s="192"/>
      <c r="F15" s="189" t="s">
        <v>80</v>
      </c>
      <c r="G15" s="193" t="s">
        <v>52</v>
      </c>
    </row>
    <row r="16" spans="1:7" ht="75" x14ac:dyDescent="0.3">
      <c r="A16" s="188"/>
      <c r="B16" s="160"/>
      <c r="C16" s="190"/>
      <c r="D16" s="116" t="s">
        <v>6</v>
      </c>
      <c r="E16" s="116" t="s">
        <v>42</v>
      </c>
      <c r="F16" s="190"/>
      <c r="G16" s="194"/>
    </row>
    <row r="17" spans="1:7" x14ac:dyDescent="0.3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 x14ac:dyDescent="0.3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 x14ac:dyDescent="0.3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9"/>
      <c r="C48" s="176"/>
      <c r="D48" s="151"/>
      <c r="E48" s="152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7" t="s">
        <v>34</v>
      </c>
      <c r="C50" s="177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8"/>
      <c r="C60" s="179"/>
      <c r="D60" s="179"/>
      <c r="E60" s="180"/>
      <c r="F60" s="76"/>
      <c r="G60" s="76"/>
    </row>
    <row r="61" spans="1:7" ht="54" customHeight="1" x14ac:dyDescent="0.3">
      <c r="A61" s="128"/>
      <c r="B61" s="181" t="s">
        <v>95</v>
      </c>
      <c r="C61" s="182"/>
      <c r="D61" s="182"/>
      <c r="E61" s="183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пример</vt:lpstr>
      <vt:lpstr>Лист24</vt:lpstr>
      <vt:lpstr>Лист25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2019-12-01T07:33:54Z</dcterms:modified>
</cp:coreProperties>
</file>